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Bauermann\OneDrive - bohle.de\Projekt McSlide\Medien\Planungstool\"/>
    </mc:Choice>
  </mc:AlternateContent>
  <xr:revisionPtr revIDLastSave="0" documentId="13_ncr:1_{A83109FD-CF3C-476A-9E53-A941FB939F28}" xr6:coauthVersionLast="37" xr6:coauthVersionMax="37" xr10:uidLastSave="{00000000-0000-0000-0000-000000000000}"/>
  <bookViews>
    <workbookView xWindow="120" yWindow="120" windowWidth="28515" windowHeight="13110" xr2:uid="{00000000-000D-0000-FFFF-FFFF00000000}"/>
  </bookViews>
  <sheets>
    <sheet name="Startseite" sheetId="1" r:id="rId1"/>
    <sheet name="WM 1 F o S dW" sheetId="2" r:id="rId2"/>
    <sheet name="DM 1 F o S dW" sheetId="3" r:id="rId3"/>
    <sheet name="WM 1 F o S ndW" sheetId="4" r:id="rId4"/>
    <sheet name="DM 1 F o S ndW" sheetId="5" r:id="rId5"/>
    <sheet name="DM 1 F m S dW" sheetId="10" r:id="rId6"/>
    <sheet name="DM 1 F m S ndW" sheetId="11" r:id="rId7"/>
    <sheet name="Skizze 1a" sheetId="13" r:id="rId8"/>
    <sheet name="Skizze 1b" sheetId="14" r:id="rId9"/>
    <sheet name="Skizze 1c" sheetId="15" r:id="rId10"/>
    <sheet name="Skizze 2a" sheetId="16" r:id="rId11"/>
    <sheet name="Skizze 2b" sheetId="17" r:id="rId12"/>
    <sheet name="Skizze 2c" sheetId="18" r:id="rId13"/>
    <sheet name="Skizze 3a" sheetId="19" r:id="rId14"/>
    <sheet name="Skizze 3b" sheetId="20" r:id="rId15"/>
    <sheet name="Skizze 3c" sheetId="21" r:id="rId16"/>
    <sheet name="Skizze 4a" sheetId="22" r:id="rId17"/>
    <sheet name="Skizze 4b" sheetId="23" r:id="rId18"/>
    <sheet name="Skizze 4c" sheetId="24" r:id="rId19"/>
    <sheet name="Skizze 5a" sheetId="25" r:id="rId20"/>
    <sheet name="Skizze 5b" sheetId="26" r:id="rId21"/>
    <sheet name="Skizze 6a" sheetId="27" r:id="rId22"/>
    <sheet name="Skizze 6b" sheetId="28" r:id="rId23"/>
  </sheet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45" i="11" l="1"/>
  <c r="I145" i="10"/>
  <c r="I104" i="4"/>
  <c r="I143" i="11"/>
  <c r="I143" i="10"/>
  <c r="I102" i="4"/>
  <c r="F145" i="11"/>
  <c r="K82" i="11" s="1"/>
  <c r="F145" i="10"/>
  <c r="K126" i="10" s="1"/>
  <c r="F104" i="4"/>
  <c r="F143" i="11"/>
  <c r="F143" i="10"/>
  <c r="F102" i="4"/>
  <c r="C145" i="11"/>
  <c r="I53" i="11" s="1"/>
  <c r="C145" i="10"/>
  <c r="C104" i="4"/>
  <c r="C143" i="11"/>
  <c r="I115" i="11" s="1"/>
  <c r="C143" i="10"/>
  <c r="R73" i="10" s="1"/>
  <c r="C102" i="4"/>
  <c r="I105" i="5"/>
  <c r="F105" i="5"/>
  <c r="C105" i="5"/>
  <c r="I103" i="5"/>
  <c r="F103" i="5"/>
  <c r="C103" i="5"/>
  <c r="R73" i="5" s="1"/>
  <c r="I105" i="3"/>
  <c r="F105" i="3"/>
  <c r="C105" i="3"/>
  <c r="I75" i="3" s="1"/>
  <c r="I79" i="3" s="1"/>
  <c r="I103" i="3"/>
  <c r="F103" i="3"/>
  <c r="C103" i="3"/>
  <c r="I85" i="3" s="1"/>
  <c r="B38" i="1"/>
  <c r="I105" i="2"/>
  <c r="I103" i="2"/>
  <c r="F105" i="2"/>
  <c r="F103" i="2"/>
  <c r="C105" i="2"/>
  <c r="I87" i="2" s="1"/>
  <c r="C103" i="2"/>
  <c r="AA57" i="2" l="1"/>
  <c r="R75" i="5"/>
  <c r="AA75" i="5"/>
  <c r="I51" i="5"/>
  <c r="I87" i="5"/>
  <c r="R51" i="5"/>
  <c r="R87" i="5"/>
  <c r="AA51" i="5"/>
  <c r="AA55" i="5" s="1"/>
  <c r="AA87" i="5"/>
  <c r="I63" i="5"/>
  <c r="R63" i="5"/>
  <c r="AA63" i="5"/>
  <c r="I75" i="5"/>
  <c r="R124" i="10"/>
  <c r="R93" i="5"/>
  <c r="AA84" i="4"/>
  <c r="AA56" i="4"/>
  <c r="I49" i="2"/>
  <c r="R71" i="11"/>
  <c r="AA49" i="5"/>
  <c r="I115" i="10"/>
  <c r="R115" i="11"/>
  <c r="I73" i="10"/>
  <c r="I71" i="10"/>
  <c r="I93" i="11"/>
  <c r="I61" i="5"/>
  <c r="I71" i="11"/>
  <c r="R49" i="11"/>
  <c r="I49" i="3"/>
  <c r="I117" i="10"/>
  <c r="R117" i="11"/>
  <c r="I95" i="11"/>
  <c r="R61" i="5"/>
  <c r="I73" i="11"/>
  <c r="I73" i="5"/>
  <c r="I49" i="5"/>
  <c r="R85" i="5"/>
  <c r="R84" i="4"/>
  <c r="I85" i="5"/>
  <c r="I51" i="11"/>
  <c r="I117" i="11"/>
  <c r="I72" i="4"/>
  <c r="AA73" i="5"/>
  <c r="AA48" i="4"/>
  <c r="AA61" i="5"/>
  <c r="I49" i="11"/>
  <c r="R93" i="11"/>
  <c r="R48" i="4"/>
  <c r="I84" i="4"/>
  <c r="R49" i="10"/>
  <c r="R51" i="10"/>
  <c r="I48" i="4"/>
  <c r="AA72" i="4"/>
  <c r="I49" i="10"/>
  <c r="I51" i="10"/>
  <c r="R72" i="4"/>
  <c r="R49" i="5"/>
  <c r="AA85" i="5"/>
  <c r="R115" i="10"/>
  <c r="R117" i="10"/>
  <c r="R73" i="11"/>
  <c r="R95" i="11"/>
  <c r="AA60" i="4"/>
  <c r="R93" i="10"/>
  <c r="R95" i="10"/>
  <c r="R60" i="4"/>
  <c r="I93" i="10"/>
  <c r="I95" i="10"/>
  <c r="I60" i="4"/>
  <c r="R71" i="10"/>
  <c r="R51" i="11"/>
  <c r="I83" i="11"/>
  <c r="R83" i="11"/>
  <c r="I102" i="11"/>
  <c r="I107" i="11" s="1"/>
  <c r="R97" i="11"/>
  <c r="R127" i="11"/>
  <c r="R61" i="11"/>
  <c r="I97" i="11"/>
  <c r="I61" i="11"/>
  <c r="I80" i="11"/>
  <c r="R124" i="11"/>
  <c r="R83" i="10"/>
  <c r="R58" i="11"/>
  <c r="R75" i="11"/>
  <c r="I124" i="11"/>
  <c r="I83" i="10"/>
  <c r="R80" i="11"/>
  <c r="I127" i="11"/>
  <c r="I58" i="11"/>
  <c r="I75" i="11"/>
  <c r="R105" i="11"/>
  <c r="R53" i="10"/>
  <c r="R67" i="10" s="1"/>
  <c r="I105" i="11"/>
  <c r="R119" i="11"/>
  <c r="R61" i="10"/>
  <c r="R75" i="10"/>
  <c r="R89" i="10" s="1"/>
  <c r="R102" i="11"/>
  <c r="R107" i="11" s="1"/>
  <c r="I119" i="11"/>
  <c r="I122" i="11" s="1"/>
  <c r="I61" i="10"/>
  <c r="R97" i="10"/>
  <c r="R111" i="10" s="1"/>
  <c r="R53" i="11"/>
  <c r="R67" i="11" s="1"/>
  <c r="I58" i="10"/>
  <c r="I124" i="10"/>
  <c r="R80" i="10"/>
  <c r="I119" i="10"/>
  <c r="I80" i="10"/>
  <c r="R119" i="10"/>
  <c r="R122" i="10" s="1"/>
  <c r="R102" i="10"/>
  <c r="R107" i="10" s="1"/>
  <c r="R105" i="10"/>
  <c r="I75" i="10"/>
  <c r="I102" i="10"/>
  <c r="I107" i="10" s="1"/>
  <c r="I105" i="10"/>
  <c r="R127" i="10"/>
  <c r="I53" i="10"/>
  <c r="I97" i="10"/>
  <c r="I100" i="10" s="1"/>
  <c r="I127" i="10"/>
  <c r="R58" i="10"/>
  <c r="R55" i="5"/>
  <c r="R81" i="5"/>
  <c r="R69" i="5"/>
  <c r="R57" i="5"/>
  <c r="I93" i="5"/>
  <c r="AA93" i="5"/>
  <c r="I81" i="5"/>
  <c r="AA81" i="5"/>
  <c r="I69" i="5"/>
  <c r="AA69" i="5"/>
  <c r="I57" i="5"/>
  <c r="AA57" i="5"/>
  <c r="AA74" i="4"/>
  <c r="R68" i="4"/>
  <c r="R74" i="4"/>
  <c r="I92" i="4"/>
  <c r="AA62" i="4"/>
  <c r="I68" i="4"/>
  <c r="R62" i="4"/>
  <c r="R66" i="4" s="1"/>
  <c r="I56" i="4"/>
  <c r="AA92" i="4"/>
  <c r="I62" i="4"/>
  <c r="I66" i="4" s="1"/>
  <c r="AA80" i="4"/>
  <c r="R50" i="4"/>
  <c r="AA68" i="4"/>
  <c r="I50" i="4"/>
  <c r="AA86" i="4"/>
  <c r="AA90" i="4" s="1"/>
  <c r="R92" i="4"/>
  <c r="I86" i="4"/>
  <c r="R80" i="4"/>
  <c r="I74" i="4"/>
  <c r="R56" i="4"/>
  <c r="I80" i="4"/>
  <c r="AA50" i="4"/>
  <c r="R86" i="4"/>
  <c r="I81" i="3"/>
  <c r="AA69" i="3"/>
  <c r="I69" i="3"/>
  <c r="I57" i="3"/>
  <c r="AA81" i="3"/>
  <c r="AA57" i="3"/>
  <c r="R81" i="3"/>
  <c r="R57" i="3"/>
  <c r="I93" i="3"/>
  <c r="AA93" i="3"/>
  <c r="R93" i="3"/>
  <c r="AA63" i="3"/>
  <c r="R63" i="3"/>
  <c r="I63" i="3"/>
  <c r="AA51" i="3"/>
  <c r="AA87" i="3"/>
  <c r="R73" i="3"/>
  <c r="I73" i="3"/>
  <c r="I77" i="3" s="1"/>
  <c r="R87" i="3"/>
  <c r="AA61" i="3"/>
  <c r="R51" i="3"/>
  <c r="I87" i="3"/>
  <c r="AA73" i="3"/>
  <c r="R61" i="3"/>
  <c r="I51" i="3"/>
  <c r="AA75" i="3"/>
  <c r="AA79" i="3" s="1"/>
  <c r="I61" i="3"/>
  <c r="AA85" i="3"/>
  <c r="R75" i="3"/>
  <c r="R79" i="3" s="1"/>
  <c r="AA49" i="3"/>
  <c r="R85" i="3"/>
  <c r="R49" i="3"/>
  <c r="B126" i="10"/>
  <c r="B60" i="11"/>
  <c r="K104" i="10"/>
  <c r="B104" i="10"/>
  <c r="K82" i="10"/>
  <c r="K126" i="11"/>
  <c r="B82" i="10"/>
  <c r="B104" i="11"/>
  <c r="B82" i="11"/>
  <c r="K60" i="11"/>
  <c r="B126" i="11"/>
  <c r="K104" i="11"/>
  <c r="K60" i="10"/>
  <c r="B60" i="10"/>
  <c r="R73" i="2"/>
  <c r="R51" i="2"/>
  <c r="R55" i="2" s="1"/>
  <c r="R69" i="2"/>
  <c r="AA49" i="2"/>
  <c r="AA61" i="2"/>
  <c r="I57" i="2"/>
  <c r="I85" i="2"/>
  <c r="I89" i="2" s="1"/>
  <c r="R87" i="2"/>
  <c r="R91" i="2" s="1"/>
  <c r="AA93" i="2"/>
  <c r="I73" i="2"/>
  <c r="R63" i="2"/>
  <c r="R67" i="2" s="1"/>
  <c r="R85" i="2"/>
  <c r="AA75" i="2"/>
  <c r="AA79" i="2" s="1"/>
  <c r="I61" i="2"/>
  <c r="R61" i="2"/>
  <c r="R81" i="2"/>
  <c r="AA51" i="2"/>
  <c r="AA55" i="2" s="1"/>
  <c r="AA73" i="2"/>
  <c r="AA69" i="2"/>
  <c r="R75" i="2"/>
  <c r="R79" i="2" s="1"/>
  <c r="R93" i="2"/>
  <c r="AA85" i="2"/>
  <c r="R49" i="2"/>
  <c r="R57" i="2"/>
  <c r="AA87" i="2"/>
  <c r="AA91" i="2" s="1"/>
  <c r="AA63" i="2"/>
  <c r="AA67" i="2" s="1"/>
  <c r="AA81" i="2"/>
  <c r="I91" i="2"/>
  <c r="I81" i="2"/>
  <c r="I75" i="2"/>
  <c r="I51" i="2"/>
  <c r="I69" i="2"/>
  <c r="I93" i="2"/>
  <c r="I63" i="2"/>
  <c r="R69" i="3"/>
  <c r="I78" i="11" l="1"/>
  <c r="R76" i="4"/>
  <c r="K2" i="2"/>
  <c r="K41" i="2" s="1"/>
  <c r="K2" i="10"/>
  <c r="K41" i="10" s="1"/>
  <c r="K2" i="3"/>
  <c r="K41" i="3" s="1"/>
  <c r="I78" i="10"/>
  <c r="T2" i="3"/>
  <c r="T41" i="3" s="1"/>
  <c r="K2" i="5"/>
  <c r="K41" i="5" s="1"/>
  <c r="K2" i="11"/>
  <c r="K41" i="11" s="1"/>
  <c r="B2" i="10"/>
  <c r="B41" i="10" s="1"/>
  <c r="I56" i="11"/>
  <c r="B2" i="11"/>
  <c r="B41" i="11" s="1"/>
  <c r="B2" i="2"/>
  <c r="B41" i="2" s="1"/>
  <c r="B2" i="4"/>
  <c r="B40" i="4" s="1"/>
  <c r="T2" i="4"/>
  <c r="T40" i="4" s="1"/>
  <c r="B2" i="5"/>
  <c r="B41" i="5" s="1"/>
  <c r="T2" i="5"/>
  <c r="T41" i="5" s="1"/>
  <c r="B2" i="3"/>
  <c r="B41" i="3" s="1"/>
  <c r="T2" i="2"/>
  <c r="T41" i="2" s="1"/>
  <c r="K2" i="4"/>
  <c r="K40" i="4" s="1"/>
  <c r="R78" i="11"/>
  <c r="I122" i="10"/>
  <c r="I88" i="4"/>
  <c r="I100" i="11"/>
  <c r="R89" i="11"/>
  <c r="I52" i="4"/>
  <c r="I56" i="10"/>
  <c r="R100" i="11"/>
  <c r="R133" i="10"/>
  <c r="R78" i="10"/>
  <c r="R109" i="11"/>
  <c r="I109" i="11"/>
  <c r="R56" i="10"/>
  <c r="R109" i="10"/>
  <c r="R111" i="11"/>
  <c r="I111" i="10"/>
  <c r="R122" i="11"/>
  <c r="R133" i="11"/>
  <c r="I111" i="11"/>
  <c r="R100" i="10"/>
  <c r="R56" i="11"/>
  <c r="I109" i="10"/>
  <c r="R53" i="5"/>
  <c r="AA67" i="5"/>
  <c r="AA65" i="5"/>
  <c r="R89" i="5"/>
  <c r="R91" i="5"/>
  <c r="R67" i="5"/>
  <c r="R65" i="5"/>
  <c r="I79" i="5"/>
  <c r="I77" i="5"/>
  <c r="I67" i="5"/>
  <c r="I65" i="5"/>
  <c r="I53" i="5"/>
  <c r="I55" i="5"/>
  <c r="AA91" i="5"/>
  <c r="AA89" i="5"/>
  <c r="AA77" i="5"/>
  <c r="AA79" i="5"/>
  <c r="R77" i="5"/>
  <c r="R79" i="5"/>
  <c r="I91" i="5"/>
  <c r="I89" i="5"/>
  <c r="AA53" i="5"/>
  <c r="I90" i="4"/>
  <c r="I64" i="4"/>
  <c r="I54" i="4"/>
  <c r="R64" i="4"/>
  <c r="AA66" i="4"/>
  <c r="AA64" i="4"/>
  <c r="AA78" i="4"/>
  <c r="AA76" i="4"/>
  <c r="AA88" i="4"/>
  <c r="R78" i="4"/>
  <c r="R54" i="4"/>
  <c r="R52" i="4"/>
  <c r="I76" i="4"/>
  <c r="I78" i="4"/>
  <c r="R88" i="4"/>
  <c r="R90" i="4"/>
  <c r="AA52" i="4"/>
  <c r="AA54" i="4"/>
  <c r="R89" i="3"/>
  <c r="R91" i="3"/>
  <c r="AA65" i="3"/>
  <c r="AA67" i="3"/>
  <c r="R65" i="3"/>
  <c r="R67" i="3"/>
  <c r="I65" i="3"/>
  <c r="I67" i="3"/>
  <c r="I89" i="3"/>
  <c r="I91" i="3"/>
  <c r="AA53" i="3"/>
  <c r="AA55" i="3"/>
  <c r="AA89" i="3"/>
  <c r="AA91" i="3"/>
  <c r="R77" i="3"/>
  <c r="R53" i="3"/>
  <c r="R55" i="3"/>
  <c r="AA77" i="3"/>
  <c r="I55" i="3"/>
  <c r="I53" i="3"/>
  <c r="I77" i="2"/>
  <c r="R53" i="2"/>
  <c r="AA89" i="2"/>
  <c r="R65" i="2"/>
  <c r="R89" i="2"/>
  <c r="AA53" i="2"/>
  <c r="R77" i="2"/>
  <c r="AA65" i="2"/>
  <c r="AA77" i="2"/>
  <c r="I65" i="2"/>
  <c r="I67" i="2"/>
  <c r="I79" i="2"/>
  <c r="I53" i="2"/>
  <c r="I55" i="2"/>
  <c r="R63" i="11"/>
  <c r="R85" i="10"/>
  <c r="R129" i="10"/>
  <c r="I63" i="10"/>
  <c r="I85" i="10"/>
  <c r="I129" i="10"/>
  <c r="R63" i="10"/>
  <c r="I63" i="11"/>
  <c r="I129" i="11"/>
  <c r="R129" i="11"/>
  <c r="R85" i="11"/>
  <c r="I85" i="11"/>
  <c r="R87" i="10" l="1"/>
  <c r="I89" i="11"/>
  <c r="I87" i="11"/>
  <c r="I131" i="10"/>
  <c r="I133" i="10"/>
  <c r="R87" i="11"/>
  <c r="R65" i="11"/>
  <c r="R131" i="11"/>
  <c r="I131" i="11"/>
  <c r="I133" i="11"/>
  <c r="I89" i="10"/>
  <c r="I87" i="10"/>
  <c r="I67" i="10"/>
  <c r="I65" i="10"/>
  <c r="I65" i="11"/>
  <c r="I67" i="11"/>
  <c r="R65" i="10"/>
  <c r="R131"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groth</author>
  </authors>
  <commentList>
    <comment ref="C33" authorId="0" shapeId="0" xr:uid="{00000000-0006-0000-0000-000001000000}">
      <text>
        <r>
          <rPr>
            <sz val="9"/>
            <color indexed="81"/>
            <rFont val="Tahoma"/>
            <family val="2"/>
          </rPr>
          <t xml:space="preserve">lichte Höhe
</t>
        </r>
      </text>
    </comment>
    <comment ref="J33" authorId="0" shapeId="0" xr:uid="{00000000-0006-0000-0000-000002000000}">
      <text>
        <r>
          <rPr>
            <b/>
            <sz val="9"/>
            <color indexed="81"/>
            <rFont val="Tahoma"/>
            <family val="2"/>
          </rPr>
          <t>Abstand zwischen Oberkante Wandöffnung und Unterkante Laufschiene (nur bei Wandmontage)</t>
        </r>
      </text>
    </comment>
    <comment ref="C35" authorId="0" shapeId="0" xr:uid="{00000000-0006-0000-0000-000003000000}">
      <text>
        <r>
          <rPr>
            <b/>
            <sz val="9"/>
            <color indexed="81"/>
            <rFont val="Tahoma"/>
            <family val="2"/>
          </rPr>
          <t>lichte Weite</t>
        </r>
      </text>
    </comment>
    <comment ref="J36" authorId="0" shapeId="0" xr:uid="{00000000-0006-0000-0000-000004000000}">
      <text>
        <r>
          <rPr>
            <b/>
            <sz val="9"/>
            <color indexed="81"/>
            <rFont val="Tahoma"/>
            <family val="2"/>
          </rPr>
          <t>Griffabstand 1</t>
        </r>
      </text>
    </comment>
    <comment ref="C37" authorId="0" shapeId="0" xr:uid="{00000000-0006-0000-0000-000005000000}">
      <text>
        <r>
          <rPr>
            <b/>
            <sz val="9"/>
            <color indexed="81"/>
            <rFont val="Tahoma"/>
            <family val="2"/>
          </rPr>
          <t>Glasdicke</t>
        </r>
      </text>
    </comment>
    <comment ref="J38" authorId="0" shapeId="0" xr:uid="{00000000-0006-0000-0000-000006000000}">
      <text>
        <r>
          <rPr>
            <b/>
            <sz val="9"/>
            <color indexed="81"/>
            <rFont val="Tahoma"/>
            <family val="2"/>
          </rPr>
          <t>Griffabstand 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groth</author>
  </authors>
  <commentList>
    <comment ref="B49" authorId="0" shapeId="0" xr:uid="{00000000-0006-0000-0100-000001000000}">
      <text>
        <r>
          <rPr>
            <b/>
            <sz val="9"/>
            <color indexed="81"/>
            <rFont val="Tahoma"/>
            <family val="2"/>
          </rPr>
          <t>Glashöhe
Schiebetür</t>
        </r>
      </text>
    </comment>
    <comment ref="H49" authorId="0" shapeId="0" xr:uid="{00000000-0006-0000-0100-000002000000}">
      <text>
        <r>
          <rPr>
            <b/>
            <sz val="9"/>
            <color indexed="81"/>
            <rFont val="Tahoma"/>
            <family val="2"/>
          </rPr>
          <t>Glashöhe
Schiebetür</t>
        </r>
      </text>
    </comment>
    <comment ref="K49" authorId="0" shapeId="0" xr:uid="{00000000-0006-0000-0100-000003000000}">
      <text>
        <r>
          <rPr>
            <b/>
            <sz val="9"/>
            <color indexed="81"/>
            <rFont val="Tahoma"/>
            <family val="2"/>
          </rPr>
          <t>Glashöhe
Schiebetür</t>
        </r>
      </text>
    </comment>
    <comment ref="Q49" authorId="0" shapeId="0" xr:uid="{00000000-0006-0000-0100-000004000000}">
      <text>
        <r>
          <rPr>
            <b/>
            <sz val="9"/>
            <color indexed="81"/>
            <rFont val="Tahoma"/>
            <family val="2"/>
          </rPr>
          <t>Glashöhe
Schiebetür</t>
        </r>
      </text>
    </comment>
    <comment ref="T49" authorId="0" shapeId="0" xr:uid="{00000000-0006-0000-0100-000005000000}">
      <text>
        <r>
          <rPr>
            <b/>
            <sz val="9"/>
            <color indexed="81"/>
            <rFont val="Tahoma"/>
            <family val="2"/>
          </rPr>
          <t>Glashöhe
Schiebetür</t>
        </r>
      </text>
    </comment>
    <comment ref="Z49" authorId="0" shapeId="0" xr:uid="{00000000-0006-0000-0100-000006000000}">
      <text>
        <r>
          <rPr>
            <b/>
            <sz val="9"/>
            <color indexed="81"/>
            <rFont val="Tahoma"/>
            <family val="2"/>
          </rPr>
          <t>Glashöhe
Schiebetür</t>
        </r>
      </text>
    </comment>
    <comment ref="B51" authorId="0" shapeId="0" xr:uid="{00000000-0006-0000-0100-000007000000}">
      <text>
        <r>
          <rPr>
            <b/>
            <sz val="9"/>
            <color indexed="81"/>
            <rFont val="Tahoma"/>
            <family val="2"/>
          </rPr>
          <t>Glashöhe
Schiebetür</t>
        </r>
      </text>
    </comment>
    <comment ref="H51" authorId="0" shapeId="0" xr:uid="{00000000-0006-0000-0100-000008000000}">
      <text>
        <r>
          <rPr>
            <b/>
            <sz val="9"/>
            <color indexed="81"/>
            <rFont val="Tahoma"/>
            <family val="2"/>
          </rPr>
          <t>Glashöhe
Schiebetür</t>
        </r>
      </text>
    </comment>
    <comment ref="K51" authorId="0" shapeId="0" xr:uid="{00000000-0006-0000-0100-000009000000}">
      <text>
        <r>
          <rPr>
            <b/>
            <sz val="9"/>
            <color indexed="81"/>
            <rFont val="Tahoma"/>
            <family val="2"/>
          </rPr>
          <t>Glashöhe
Schiebetür</t>
        </r>
      </text>
    </comment>
    <comment ref="Q51" authorId="0" shapeId="0" xr:uid="{00000000-0006-0000-0100-00000A000000}">
      <text>
        <r>
          <rPr>
            <b/>
            <sz val="9"/>
            <color indexed="81"/>
            <rFont val="Tahoma"/>
            <family val="2"/>
          </rPr>
          <t>Glashöhe
Schiebetür</t>
        </r>
      </text>
    </comment>
    <comment ref="T51" authorId="0" shapeId="0" xr:uid="{00000000-0006-0000-0100-00000B000000}">
      <text>
        <r>
          <rPr>
            <b/>
            <sz val="9"/>
            <color indexed="81"/>
            <rFont val="Tahoma"/>
            <family val="2"/>
          </rPr>
          <t>Glashöhe
Schiebetür</t>
        </r>
      </text>
    </comment>
    <comment ref="Z51" authorId="0" shapeId="0" xr:uid="{00000000-0006-0000-0100-00000C000000}">
      <text>
        <r>
          <rPr>
            <b/>
            <sz val="9"/>
            <color indexed="81"/>
            <rFont val="Tahoma"/>
            <family val="2"/>
          </rPr>
          <t>Glashöhe
Schiebetür</t>
        </r>
      </text>
    </comment>
    <comment ref="B53" authorId="0" shapeId="0" xr:uid="{00000000-0006-0000-0100-00000D000000}">
      <text>
        <r>
          <rPr>
            <b/>
            <sz val="9"/>
            <color indexed="81"/>
            <rFont val="Tahoma"/>
            <family val="2"/>
          </rPr>
          <t>Gewicht
Schiebtür</t>
        </r>
      </text>
    </comment>
    <comment ref="H53" authorId="0" shapeId="0" xr:uid="{00000000-0006-0000-0100-00000E000000}">
      <text>
        <r>
          <rPr>
            <b/>
            <sz val="9"/>
            <color indexed="81"/>
            <rFont val="Tahoma"/>
            <family val="2"/>
          </rPr>
          <t>Gewicht
Schiebtür</t>
        </r>
      </text>
    </comment>
    <comment ref="K53" authorId="0" shapeId="0" xr:uid="{00000000-0006-0000-0100-00000F000000}">
      <text>
        <r>
          <rPr>
            <b/>
            <sz val="9"/>
            <color indexed="81"/>
            <rFont val="Tahoma"/>
            <family val="2"/>
          </rPr>
          <t>Gewicht
Schiebtür</t>
        </r>
      </text>
    </comment>
    <comment ref="Q53" authorId="0" shapeId="0" xr:uid="{00000000-0006-0000-0100-000010000000}">
      <text>
        <r>
          <rPr>
            <b/>
            <sz val="9"/>
            <color indexed="81"/>
            <rFont val="Tahoma"/>
            <family val="2"/>
          </rPr>
          <t>Gewicht
Schiebtür</t>
        </r>
      </text>
    </comment>
    <comment ref="T53" authorId="0" shapeId="0" xr:uid="{00000000-0006-0000-0100-000011000000}">
      <text>
        <r>
          <rPr>
            <b/>
            <sz val="9"/>
            <color indexed="81"/>
            <rFont val="Tahoma"/>
            <family val="2"/>
          </rPr>
          <t>Gewicht
Schiebtür</t>
        </r>
      </text>
    </comment>
    <comment ref="Z53" authorId="0" shapeId="0" xr:uid="{00000000-0006-0000-0100-000012000000}">
      <text>
        <r>
          <rPr>
            <b/>
            <sz val="9"/>
            <color indexed="81"/>
            <rFont val="Tahoma"/>
            <family val="2"/>
          </rPr>
          <t>Gewicht
Schiebtür</t>
        </r>
      </text>
    </comment>
    <comment ref="B55" authorId="0" shapeId="0" xr:uid="{00000000-0006-0000-0100-000013000000}">
      <text>
        <r>
          <rPr>
            <b/>
            <sz val="9"/>
            <color indexed="81"/>
            <rFont val="Tahoma"/>
            <family val="2"/>
          </rPr>
          <t>Länge der
Laufschiene</t>
        </r>
      </text>
    </comment>
    <comment ref="H55" authorId="0" shapeId="0" xr:uid="{00000000-0006-0000-0100-000014000000}">
      <text>
        <r>
          <rPr>
            <b/>
            <sz val="9"/>
            <color indexed="81"/>
            <rFont val="Tahoma"/>
            <family val="2"/>
          </rPr>
          <t>Länge der
Laufschiene</t>
        </r>
      </text>
    </comment>
    <comment ref="K55" authorId="0" shapeId="0" xr:uid="{00000000-0006-0000-0100-000015000000}">
      <text>
        <r>
          <rPr>
            <b/>
            <sz val="9"/>
            <color indexed="81"/>
            <rFont val="Tahoma"/>
            <family val="2"/>
          </rPr>
          <t>Länge der
Laufschiene</t>
        </r>
      </text>
    </comment>
    <comment ref="Q55" authorId="0" shapeId="0" xr:uid="{00000000-0006-0000-0100-000016000000}">
      <text>
        <r>
          <rPr>
            <b/>
            <sz val="9"/>
            <color indexed="81"/>
            <rFont val="Tahoma"/>
            <family val="2"/>
          </rPr>
          <t>Länge der
Laufschiene</t>
        </r>
      </text>
    </comment>
    <comment ref="T55" authorId="0" shapeId="0" xr:uid="{00000000-0006-0000-0100-000017000000}">
      <text>
        <r>
          <rPr>
            <b/>
            <sz val="9"/>
            <color indexed="81"/>
            <rFont val="Tahoma"/>
            <family val="2"/>
          </rPr>
          <t>Länge der
Laufschiene</t>
        </r>
      </text>
    </comment>
    <comment ref="Z55" authorId="0" shapeId="0" xr:uid="{00000000-0006-0000-0100-000018000000}">
      <text>
        <r>
          <rPr>
            <b/>
            <sz val="9"/>
            <color indexed="81"/>
            <rFont val="Tahoma"/>
            <family val="2"/>
          </rPr>
          <t>Länge der
Laufschiene</t>
        </r>
      </text>
    </comment>
    <comment ref="B57" authorId="0" shapeId="0" xr:uid="{00000000-0006-0000-0100-000019000000}">
      <text>
        <r>
          <rPr>
            <b/>
            <sz val="9"/>
            <color indexed="81"/>
            <rFont val="Tahoma"/>
            <family val="2"/>
          </rPr>
          <t>Durchgangsbreite</t>
        </r>
      </text>
    </comment>
    <comment ref="H57" authorId="0" shapeId="0" xr:uid="{00000000-0006-0000-0100-00001A000000}">
      <text>
        <r>
          <rPr>
            <b/>
            <sz val="9"/>
            <color indexed="81"/>
            <rFont val="Tahoma"/>
            <family val="2"/>
          </rPr>
          <t>Durchgangsbreite</t>
        </r>
      </text>
    </comment>
    <comment ref="K57" authorId="0" shapeId="0" xr:uid="{00000000-0006-0000-0100-00001B000000}">
      <text>
        <r>
          <rPr>
            <b/>
            <sz val="9"/>
            <color indexed="81"/>
            <rFont val="Tahoma"/>
            <family val="2"/>
          </rPr>
          <t>Durchgangsbreite</t>
        </r>
      </text>
    </comment>
    <comment ref="Q57" authorId="0" shapeId="0" xr:uid="{00000000-0006-0000-0100-00001C000000}">
      <text>
        <r>
          <rPr>
            <b/>
            <sz val="9"/>
            <color indexed="81"/>
            <rFont val="Tahoma"/>
            <family val="2"/>
          </rPr>
          <t>Durchgangsbreite</t>
        </r>
      </text>
    </comment>
    <comment ref="T57" authorId="0" shapeId="0" xr:uid="{00000000-0006-0000-0100-00001D000000}">
      <text>
        <r>
          <rPr>
            <b/>
            <sz val="9"/>
            <color indexed="81"/>
            <rFont val="Tahoma"/>
            <family val="2"/>
          </rPr>
          <t>Durchgangsbreite</t>
        </r>
      </text>
    </comment>
    <comment ref="Z57" authorId="0" shapeId="0" xr:uid="{00000000-0006-0000-0100-00001E000000}">
      <text>
        <r>
          <rPr>
            <b/>
            <sz val="9"/>
            <color indexed="81"/>
            <rFont val="Tahoma"/>
            <family val="2"/>
          </rPr>
          <t>Durchgangsbreite</t>
        </r>
      </text>
    </comment>
    <comment ref="B61" authorId="0" shapeId="0" xr:uid="{00000000-0006-0000-0100-00001F000000}">
      <text>
        <r>
          <rPr>
            <b/>
            <sz val="9"/>
            <color indexed="81"/>
            <rFont val="Tahoma"/>
            <family val="2"/>
          </rPr>
          <t>Glashöhe
Schiebetür</t>
        </r>
      </text>
    </comment>
    <comment ref="H61" authorId="0" shapeId="0" xr:uid="{00000000-0006-0000-0100-000020000000}">
      <text>
        <r>
          <rPr>
            <b/>
            <sz val="9"/>
            <color indexed="81"/>
            <rFont val="Tahoma"/>
            <family val="2"/>
          </rPr>
          <t>Glashöhe
Schiebetür</t>
        </r>
      </text>
    </comment>
    <comment ref="K61" authorId="0" shapeId="0" xr:uid="{00000000-0006-0000-0100-000021000000}">
      <text>
        <r>
          <rPr>
            <b/>
            <sz val="9"/>
            <color indexed="81"/>
            <rFont val="Tahoma"/>
            <family val="2"/>
          </rPr>
          <t>Glashöhe
Schiebetür</t>
        </r>
      </text>
    </comment>
    <comment ref="Q61" authorId="0" shapeId="0" xr:uid="{00000000-0006-0000-0100-000022000000}">
      <text>
        <r>
          <rPr>
            <b/>
            <sz val="9"/>
            <color indexed="81"/>
            <rFont val="Tahoma"/>
            <family val="2"/>
          </rPr>
          <t>Glashöhe
Schiebetür</t>
        </r>
      </text>
    </comment>
    <comment ref="T61" authorId="0" shapeId="0" xr:uid="{00000000-0006-0000-0100-000023000000}">
      <text>
        <r>
          <rPr>
            <b/>
            <sz val="9"/>
            <color indexed="81"/>
            <rFont val="Tahoma"/>
            <family val="2"/>
          </rPr>
          <t>Glashöhe
Schiebetür</t>
        </r>
      </text>
    </comment>
    <comment ref="Z61" authorId="0" shapeId="0" xr:uid="{00000000-0006-0000-0100-000024000000}">
      <text>
        <r>
          <rPr>
            <b/>
            <sz val="9"/>
            <color indexed="81"/>
            <rFont val="Tahoma"/>
            <family val="2"/>
          </rPr>
          <t>Glashöhe
Schiebetür</t>
        </r>
      </text>
    </comment>
    <comment ref="B63" authorId="0" shapeId="0" xr:uid="{00000000-0006-0000-0100-000025000000}">
      <text>
        <r>
          <rPr>
            <b/>
            <sz val="9"/>
            <color indexed="81"/>
            <rFont val="Tahoma"/>
            <family val="2"/>
          </rPr>
          <t>Glashöhe
Schiebetür</t>
        </r>
      </text>
    </comment>
    <comment ref="H63" authorId="0" shapeId="0" xr:uid="{00000000-0006-0000-0100-000026000000}">
      <text>
        <r>
          <rPr>
            <b/>
            <sz val="9"/>
            <color indexed="81"/>
            <rFont val="Tahoma"/>
            <family val="2"/>
          </rPr>
          <t>Glashöhe
Schiebetür</t>
        </r>
      </text>
    </comment>
    <comment ref="K63" authorId="0" shapeId="0" xr:uid="{00000000-0006-0000-0100-000027000000}">
      <text>
        <r>
          <rPr>
            <b/>
            <sz val="9"/>
            <color indexed="81"/>
            <rFont val="Tahoma"/>
            <family val="2"/>
          </rPr>
          <t>Glashöhe
Schiebetür</t>
        </r>
      </text>
    </comment>
    <comment ref="Q63" authorId="0" shapeId="0" xr:uid="{00000000-0006-0000-0100-000028000000}">
      <text>
        <r>
          <rPr>
            <b/>
            <sz val="9"/>
            <color indexed="81"/>
            <rFont val="Tahoma"/>
            <family val="2"/>
          </rPr>
          <t>Glashöhe
Schiebetür</t>
        </r>
      </text>
    </comment>
    <comment ref="T63" authorId="0" shapeId="0" xr:uid="{00000000-0006-0000-0100-000029000000}">
      <text>
        <r>
          <rPr>
            <b/>
            <sz val="9"/>
            <color indexed="81"/>
            <rFont val="Tahoma"/>
            <family val="2"/>
          </rPr>
          <t>Glashöhe
Schiebetür</t>
        </r>
      </text>
    </comment>
    <comment ref="Z63" authorId="0" shapeId="0" xr:uid="{00000000-0006-0000-0100-00002A000000}">
      <text>
        <r>
          <rPr>
            <b/>
            <sz val="9"/>
            <color indexed="81"/>
            <rFont val="Tahoma"/>
            <family val="2"/>
          </rPr>
          <t>Glashöhe
Schiebetür</t>
        </r>
      </text>
    </comment>
    <comment ref="B65" authorId="0" shapeId="0" xr:uid="{00000000-0006-0000-0100-00002B000000}">
      <text>
        <r>
          <rPr>
            <b/>
            <sz val="9"/>
            <color indexed="81"/>
            <rFont val="Tahoma"/>
            <family val="2"/>
          </rPr>
          <t>Gewicht
Schiebtür</t>
        </r>
      </text>
    </comment>
    <comment ref="H65" authorId="0" shapeId="0" xr:uid="{00000000-0006-0000-0100-00002C000000}">
      <text>
        <r>
          <rPr>
            <b/>
            <sz val="9"/>
            <color indexed="81"/>
            <rFont val="Tahoma"/>
            <family val="2"/>
          </rPr>
          <t>Gewicht
Schiebtür</t>
        </r>
      </text>
    </comment>
    <comment ref="K65" authorId="0" shapeId="0" xr:uid="{00000000-0006-0000-0100-00002D000000}">
      <text>
        <r>
          <rPr>
            <b/>
            <sz val="9"/>
            <color indexed="81"/>
            <rFont val="Tahoma"/>
            <family val="2"/>
          </rPr>
          <t>Gewicht
Schiebtür</t>
        </r>
      </text>
    </comment>
    <comment ref="Q65" authorId="0" shapeId="0" xr:uid="{00000000-0006-0000-0100-00002E000000}">
      <text>
        <r>
          <rPr>
            <b/>
            <sz val="9"/>
            <color indexed="81"/>
            <rFont val="Tahoma"/>
            <family val="2"/>
          </rPr>
          <t>Gewicht
Schiebtür</t>
        </r>
      </text>
    </comment>
    <comment ref="T65" authorId="0" shapeId="0" xr:uid="{00000000-0006-0000-0100-00002F000000}">
      <text>
        <r>
          <rPr>
            <b/>
            <sz val="9"/>
            <color indexed="81"/>
            <rFont val="Tahoma"/>
            <family val="2"/>
          </rPr>
          <t>Gewicht
Schiebtür</t>
        </r>
      </text>
    </comment>
    <comment ref="Z65" authorId="0" shapeId="0" xr:uid="{00000000-0006-0000-0100-000030000000}">
      <text>
        <r>
          <rPr>
            <b/>
            <sz val="9"/>
            <color indexed="81"/>
            <rFont val="Tahoma"/>
            <family val="2"/>
          </rPr>
          <t>Gewicht
Schiebtür</t>
        </r>
      </text>
    </comment>
    <comment ref="B67" authorId="0" shapeId="0" xr:uid="{00000000-0006-0000-0100-000031000000}">
      <text>
        <r>
          <rPr>
            <b/>
            <sz val="9"/>
            <color indexed="81"/>
            <rFont val="Tahoma"/>
            <family val="2"/>
          </rPr>
          <t>Länge der
Laufschiene</t>
        </r>
      </text>
    </comment>
    <comment ref="H67" authorId="0" shapeId="0" xr:uid="{00000000-0006-0000-0100-000032000000}">
      <text>
        <r>
          <rPr>
            <b/>
            <sz val="9"/>
            <color indexed="81"/>
            <rFont val="Tahoma"/>
            <family val="2"/>
          </rPr>
          <t>Länge der
Laufschiene</t>
        </r>
      </text>
    </comment>
    <comment ref="K67" authorId="0" shapeId="0" xr:uid="{00000000-0006-0000-0100-000033000000}">
      <text>
        <r>
          <rPr>
            <b/>
            <sz val="9"/>
            <color indexed="81"/>
            <rFont val="Tahoma"/>
            <family val="2"/>
          </rPr>
          <t>Länge der
Laufschiene</t>
        </r>
      </text>
    </comment>
    <comment ref="Q67" authorId="0" shapeId="0" xr:uid="{00000000-0006-0000-0100-000034000000}">
      <text>
        <r>
          <rPr>
            <b/>
            <sz val="9"/>
            <color indexed="81"/>
            <rFont val="Tahoma"/>
            <family val="2"/>
          </rPr>
          <t>Länge der
Laufschiene</t>
        </r>
      </text>
    </comment>
    <comment ref="T67" authorId="0" shapeId="0" xr:uid="{00000000-0006-0000-0100-000035000000}">
      <text>
        <r>
          <rPr>
            <b/>
            <sz val="9"/>
            <color indexed="81"/>
            <rFont val="Tahoma"/>
            <family val="2"/>
          </rPr>
          <t>Länge der
Laufschiene</t>
        </r>
      </text>
    </comment>
    <comment ref="Z67" authorId="0" shapeId="0" xr:uid="{00000000-0006-0000-0100-000036000000}">
      <text>
        <r>
          <rPr>
            <b/>
            <sz val="9"/>
            <color indexed="81"/>
            <rFont val="Tahoma"/>
            <family val="2"/>
          </rPr>
          <t>Länge der
Laufschiene</t>
        </r>
      </text>
    </comment>
    <comment ref="B69" authorId="0" shapeId="0" xr:uid="{00000000-0006-0000-0100-000037000000}">
      <text>
        <r>
          <rPr>
            <b/>
            <sz val="9"/>
            <color indexed="81"/>
            <rFont val="Tahoma"/>
            <family val="2"/>
          </rPr>
          <t>Durchgangsbreite</t>
        </r>
      </text>
    </comment>
    <comment ref="H69" authorId="0" shapeId="0" xr:uid="{00000000-0006-0000-0100-000038000000}">
      <text>
        <r>
          <rPr>
            <b/>
            <sz val="9"/>
            <color indexed="81"/>
            <rFont val="Tahoma"/>
            <family val="2"/>
          </rPr>
          <t>Durchgangsbreite</t>
        </r>
      </text>
    </comment>
    <comment ref="K69" authorId="0" shapeId="0" xr:uid="{00000000-0006-0000-0100-000039000000}">
      <text>
        <r>
          <rPr>
            <b/>
            <sz val="9"/>
            <color indexed="81"/>
            <rFont val="Tahoma"/>
            <family val="2"/>
          </rPr>
          <t>Durchgangsbreite</t>
        </r>
      </text>
    </comment>
    <comment ref="Q69" authorId="0" shapeId="0" xr:uid="{00000000-0006-0000-0100-00003A000000}">
      <text>
        <r>
          <rPr>
            <b/>
            <sz val="9"/>
            <color indexed="81"/>
            <rFont val="Tahoma"/>
            <family val="2"/>
          </rPr>
          <t>Durchgangsbreite</t>
        </r>
      </text>
    </comment>
    <comment ref="T69" authorId="0" shapeId="0" xr:uid="{00000000-0006-0000-0100-00003B000000}">
      <text>
        <r>
          <rPr>
            <b/>
            <sz val="9"/>
            <color indexed="81"/>
            <rFont val="Tahoma"/>
            <family val="2"/>
          </rPr>
          <t>Durchgangsbreite</t>
        </r>
      </text>
    </comment>
    <comment ref="Z69" authorId="0" shapeId="0" xr:uid="{00000000-0006-0000-0100-00003C000000}">
      <text>
        <r>
          <rPr>
            <b/>
            <sz val="9"/>
            <color indexed="81"/>
            <rFont val="Tahoma"/>
            <family val="2"/>
          </rPr>
          <t>Durchgangsbreite</t>
        </r>
      </text>
    </comment>
    <comment ref="B73" authorId="0" shapeId="0" xr:uid="{00000000-0006-0000-0100-00003D000000}">
      <text>
        <r>
          <rPr>
            <b/>
            <sz val="9"/>
            <color indexed="81"/>
            <rFont val="Tahoma"/>
            <family val="2"/>
          </rPr>
          <t>Glashöhe
Schiebetür</t>
        </r>
      </text>
    </comment>
    <comment ref="H73" authorId="0" shapeId="0" xr:uid="{00000000-0006-0000-0100-00003E000000}">
      <text>
        <r>
          <rPr>
            <b/>
            <sz val="9"/>
            <color indexed="81"/>
            <rFont val="Tahoma"/>
            <family val="2"/>
          </rPr>
          <t>Glashöhe
Schiebetür</t>
        </r>
      </text>
    </comment>
    <comment ref="K73" authorId="0" shapeId="0" xr:uid="{00000000-0006-0000-0100-00003F000000}">
      <text>
        <r>
          <rPr>
            <b/>
            <sz val="9"/>
            <color indexed="81"/>
            <rFont val="Tahoma"/>
            <family val="2"/>
          </rPr>
          <t>Glashöhe
Schiebetür</t>
        </r>
      </text>
    </comment>
    <comment ref="Q73" authorId="0" shapeId="0" xr:uid="{00000000-0006-0000-0100-000040000000}">
      <text>
        <r>
          <rPr>
            <b/>
            <sz val="9"/>
            <color indexed="81"/>
            <rFont val="Tahoma"/>
            <family val="2"/>
          </rPr>
          <t>Glashöhe
Schiebetür</t>
        </r>
      </text>
    </comment>
    <comment ref="T73" authorId="0" shapeId="0" xr:uid="{00000000-0006-0000-0100-000041000000}">
      <text>
        <r>
          <rPr>
            <b/>
            <sz val="9"/>
            <color indexed="81"/>
            <rFont val="Tahoma"/>
            <family val="2"/>
          </rPr>
          <t>Glashöhe
Schiebetür</t>
        </r>
      </text>
    </comment>
    <comment ref="Z73" authorId="0" shapeId="0" xr:uid="{00000000-0006-0000-0100-000042000000}">
      <text>
        <r>
          <rPr>
            <b/>
            <sz val="9"/>
            <color indexed="81"/>
            <rFont val="Tahoma"/>
            <family val="2"/>
          </rPr>
          <t>Glashöhe
Schiebetür</t>
        </r>
      </text>
    </comment>
    <comment ref="B75" authorId="0" shapeId="0" xr:uid="{00000000-0006-0000-0100-000043000000}">
      <text>
        <r>
          <rPr>
            <b/>
            <sz val="9"/>
            <color indexed="81"/>
            <rFont val="Tahoma"/>
            <family val="2"/>
          </rPr>
          <t>Glashöhe
Schiebetür</t>
        </r>
      </text>
    </comment>
    <comment ref="H75" authorId="0" shapeId="0" xr:uid="{00000000-0006-0000-0100-000044000000}">
      <text>
        <r>
          <rPr>
            <b/>
            <sz val="9"/>
            <color indexed="81"/>
            <rFont val="Tahoma"/>
            <family val="2"/>
          </rPr>
          <t>Glashöhe
Schiebetür</t>
        </r>
      </text>
    </comment>
    <comment ref="K75" authorId="0" shapeId="0" xr:uid="{00000000-0006-0000-0100-000045000000}">
      <text>
        <r>
          <rPr>
            <b/>
            <sz val="9"/>
            <color indexed="81"/>
            <rFont val="Tahoma"/>
            <family val="2"/>
          </rPr>
          <t>Glashöhe
Schiebetür</t>
        </r>
      </text>
    </comment>
    <comment ref="Q75" authorId="0" shapeId="0" xr:uid="{00000000-0006-0000-0100-000046000000}">
      <text>
        <r>
          <rPr>
            <b/>
            <sz val="9"/>
            <color indexed="81"/>
            <rFont val="Tahoma"/>
            <family val="2"/>
          </rPr>
          <t>Glashöhe
Schiebetür</t>
        </r>
      </text>
    </comment>
    <comment ref="T75" authorId="0" shapeId="0" xr:uid="{00000000-0006-0000-0100-000047000000}">
      <text>
        <r>
          <rPr>
            <b/>
            <sz val="9"/>
            <color indexed="81"/>
            <rFont val="Tahoma"/>
            <family val="2"/>
          </rPr>
          <t>Glashöhe
Schiebetür</t>
        </r>
      </text>
    </comment>
    <comment ref="Z75" authorId="0" shapeId="0" xr:uid="{00000000-0006-0000-0100-000048000000}">
      <text>
        <r>
          <rPr>
            <b/>
            <sz val="9"/>
            <color indexed="81"/>
            <rFont val="Tahoma"/>
            <family val="2"/>
          </rPr>
          <t>Glashöhe
Schiebetür</t>
        </r>
      </text>
    </comment>
    <comment ref="B77" authorId="0" shapeId="0" xr:uid="{00000000-0006-0000-0100-000049000000}">
      <text>
        <r>
          <rPr>
            <b/>
            <sz val="9"/>
            <color indexed="81"/>
            <rFont val="Tahoma"/>
            <family val="2"/>
          </rPr>
          <t>Gewicht
Schiebtür</t>
        </r>
      </text>
    </comment>
    <comment ref="H77" authorId="0" shapeId="0" xr:uid="{00000000-0006-0000-0100-00004A000000}">
      <text>
        <r>
          <rPr>
            <b/>
            <sz val="9"/>
            <color indexed="81"/>
            <rFont val="Tahoma"/>
            <family val="2"/>
          </rPr>
          <t>Gewicht
Schiebtür</t>
        </r>
      </text>
    </comment>
    <comment ref="K77" authorId="0" shapeId="0" xr:uid="{00000000-0006-0000-0100-00004B000000}">
      <text>
        <r>
          <rPr>
            <b/>
            <sz val="9"/>
            <color indexed="81"/>
            <rFont val="Tahoma"/>
            <family val="2"/>
          </rPr>
          <t>Gewicht
Schiebtür</t>
        </r>
      </text>
    </comment>
    <comment ref="Q77" authorId="0" shapeId="0" xr:uid="{00000000-0006-0000-0100-00004C000000}">
      <text>
        <r>
          <rPr>
            <b/>
            <sz val="9"/>
            <color indexed="81"/>
            <rFont val="Tahoma"/>
            <family val="2"/>
          </rPr>
          <t>Gewicht
Schiebtür</t>
        </r>
      </text>
    </comment>
    <comment ref="T77" authorId="0" shapeId="0" xr:uid="{00000000-0006-0000-0100-00004D000000}">
      <text>
        <r>
          <rPr>
            <b/>
            <sz val="9"/>
            <color indexed="81"/>
            <rFont val="Tahoma"/>
            <family val="2"/>
          </rPr>
          <t>Gewicht
Schiebtür</t>
        </r>
      </text>
    </comment>
    <comment ref="Z77" authorId="0" shapeId="0" xr:uid="{00000000-0006-0000-0100-00004E000000}">
      <text>
        <r>
          <rPr>
            <b/>
            <sz val="9"/>
            <color indexed="81"/>
            <rFont val="Tahoma"/>
            <family val="2"/>
          </rPr>
          <t>Gewicht
Schiebtür</t>
        </r>
      </text>
    </comment>
    <comment ref="B79" authorId="0" shapeId="0" xr:uid="{00000000-0006-0000-0100-00004F000000}">
      <text>
        <r>
          <rPr>
            <b/>
            <sz val="9"/>
            <color indexed="81"/>
            <rFont val="Tahoma"/>
            <family val="2"/>
          </rPr>
          <t>Länge der
Laufschiene</t>
        </r>
      </text>
    </comment>
    <comment ref="H79" authorId="0" shapeId="0" xr:uid="{00000000-0006-0000-0100-000050000000}">
      <text>
        <r>
          <rPr>
            <b/>
            <sz val="9"/>
            <color indexed="81"/>
            <rFont val="Tahoma"/>
            <family val="2"/>
          </rPr>
          <t>Länge der
Laufschiene</t>
        </r>
      </text>
    </comment>
    <comment ref="K79" authorId="0" shapeId="0" xr:uid="{00000000-0006-0000-0100-000051000000}">
      <text>
        <r>
          <rPr>
            <b/>
            <sz val="9"/>
            <color indexed="81"/>
            <rFont val="Tahoma"/>
            <family val="2"/>
          </rPr>
          <t>Länge der
Laufschiene</t>
        </r>
      </text>
    </comment>
    <comment ref="Q79" authorId="0" shapeId="0" xr:uid="{00000000-0006-0000-0100-000052000000}">
      <text>
        <r>
          <rPr>
            <b/>
            <sz val="9"/>
            <color indexed="81"/>
            <rFont val="Tahoma"/>
            <family val="2"/>
          </rPr>
          <t>Länge der
Laufschiene</t>
        </r>
      </text>
    </comment>
    <comment ref="T79" authorId="0" shapeId="0" xr:uid="{00000000-0006-0000-0100-000053000000}">
      <text>
        <r>
          <rPr>
            <b/>
            <sz val="9"/>
            <color indexed="81"/>
            <rFont val="Tahoma"/>
            <family val="2"/>
          </rPr>
          <t>Länge der
Laufschiene</t>
        </r>
      </text>
    </comment>
    <comment ref="Z79" authorId="0" shapeId="0" xr:uid="{00000000-0006-0000-0100-000054000000}">
      <text>
        <r>
          <rPr>
            <b/>
            <sz val="9"/>
            <color indexed="81"/>
            <rFont val="Tahoma"/>
            <family val="2"/>
          </rPr>
          <t>Länge der
Laufschiene</t>
        </r>
      </text>
    </comment>
    <comment ref="B81" authorId="0" shapeId="0" xr:uid="{00000000-0006-0000-0100-000055000000}">
      <text>
        <r>
          <rPr>
            <b/>
            <sz val="9"/>
            <color indexed="81"/>
            <rFont val="Tahoma"/>
            <family val="2"/>
          </rPr>
          <t>Durchgangsbreite</t>
        </r>
      </text>
    </comment>
    <comment ref="H81" authorId="0" shapeId="0" xr:uid="{00000000-0006-0000-0100-000056000000}">
      <text>
        <r>
          <rPr>
            <b/>
            <sz val="9"/>
            <color indexed="81"/>
            <rFont val="Tahoma"/>
            <family val="2"/>
          </rPr>
          <t>Durchgangsbreite</t>
        </r>
      </text>
    </comment>
    <comment ref="K81" authorId="0" shapeId="0" xr:uid="{00000000-0006-0000-0100-000057000000}">
      <text>
        <r>
          <rPr>
            <b/>
            <sz val="9"/>
            <color indexed="81"/>
            <rFont val="Tahoma"/>
            <family val="2"/>
          </rPr>
          <t>Durchgangsbreite</t>
        </r>
      </text>
    </comment>
    <comment ref="Q81" authorId="0" shapeId="0" xr:uid="{00000000-0006-0000-0100-000058000000}">
      <text>
        <r>
          <rPr>
            <b/>
            <sz val="9"/>
            <color indexed="81"/>
            <rFont val="Tahoma"/>
            <family val="2"/>
          </rPr>
          <t>Durchgangsbreite</t>
        </r>
      </text>
    </comment>
    <comment ref="T81" authorId="0" shapeId="0" xr:uid="{00000000-0006-0000-0100-000059000000}">
      <text>
        <r>
          <rPr>
            <b/>
            <sz val="9"/>
            <color indexed="81"/>
            <rFont val="Tahoma"/>
            <family val="2"/>
          </rPr>
          <t>Durchgangsbreite</t>
        </r>
      </text>
    </comment>
    <comment ref="Z81" authorId="0" shapeId="0" xr:uid="{00000000-0006-0000-0100-00005A000000}">
      <text>
        <r>
          <rPr>
            <b/>
            <sz val="9"/>
            <color indexed="81"/>
            <rFont val="Tahoma"/>
            <family val="2"/>
          </rPr>
          <t>Durchgangsbreite</t>
        </r>
      </text>
    </comment>
    <comment ref="B85" authorId="0" shapeId="0" xr:uid="{00000000-0006-0000-0100-00005B000000}">
      <text>
        <r>
          <rPr>
            <b/>
            <sz val="9"/>
            <color indexed="81"/>
            <rFont val="Tahoma"/>
            <family val="2"/>
          </rPr>
          <t>Glashöhe
Schiebetür</t>
        </r>
      </text>
    </comment>
    <comment ref="H85" authorId="0" shapeId="0" xr:uid="{00000000-0006-0000-0100-00005C000000}">
      <text>
        <r>
          <rPr>
            <b/>
            <sz val="9"/>
            <color indexed="81"/>
            <rFont val="Tahoma"/>
            <family val="2"/>
          </rPr>
          <t>Glashöhe
Schiebetür</t>
        </r>
      </text>
    </comment>
    <comment ref="K85" authorId="0" shapeId="0" xr:uid="{00000000-0006-0000-0100-00005D000000}">
      <text>
        <r>
          <rPr>
            <b/>
            <sz val="9"/>
            <color indexed="81"/>
            <rFont val="Tahoma"/>
            <family val="2"/>
          </rPr>
          <t>Glashöhe
Schiebetür</t>
        </r>
      </text>
    </comment>
    <comment ref="Q85" authorId="0" shapeId="0" xr:uid="{00000000-0006-0000-0100-00005E000000}">
      <text>
        <r>
          <rPr>
            <b/>
            <sz val="9"/>
            <color indexed="81"/>
            <rFont val="Tahoma"/>
            <family val="2"/>
          </rPr>
          <t>Glashöhe
Schiebetür</t>
        </r>
      </text>
    </comment>
    <comment ref="T85" authorId="0" shapeId="0" xr:uid="{00000000-0006-0000-0100-00005F000000}">
      <text>
        <r>
          <rPr>
            <b/>
            <sz val="9"/>
            <color indexed="81"/>
            <rFont val="Tahoma"/>
            <family val="2"/>
          </rPr>
          <t>Glashöhe
Schiebetür</t>
        </r>
      </text>
    </comment>
    <comment ref="Z85" authorId="0" shapeId="0" xr:uid="{00000000-0006-0000-0100-000060000000}">
      <text>
        <r>
          <rPr>
            <b/>
            <sz val="9"/>
            <color indexed="81"/>
            <rFont val="Tahoma"/>
            <family val="2"/>
          </rPr>
          <t>Glashöhe
Schiebetür</t>
        </r>
      </text>
    </comment>
    <comment ref="B87" authorId="0" shapeId="0" xr:uid="{00000000-0006-0000-0100-000061000000}">
      <text>
        <r>
          <rPr>
            <b/>
            <sz val="9"/>
            <color indexed="81"/>
            <rFont val="Tahoma"/>
            <family val="2"/>
          </rPr>
          <t>Glashöhe
Schiebetür</t>
        </r>
      </text>
    </comment>
    <comment ref="H87" authorId="0" shapeId="0" xr:uid="{00000000-0006-0000-0100-000062000000}">
      <text>
        <r>
          <rPr>
            <b/>
            <sz val="9"/>
            <color indexed="81"/>
            <rFont val="Tahoma"/>
            <family val="2"/>
          </rPr>
          <t>Glashöhe
Schiebetür</t>
        </r>
      </text>
    </comment>
    <comment ref="K87" authorId="0" shapeId="0" xr:uid="{00000000-0006-0000-0100-000063000000}">
      <text>
        <r>
          <rPr>
            <b/>
            <sz val="9"/>
            <color indexed="81"/>
            <rFont val="Tahoma"/>
            <family val="2"/>
          </rPr>
          <t>Glashöhe
Schiebetür</t>
        </r>
      </text>
    </comment>
    <comment ref="Q87" authorId="0" shapeId="0" xr:uid="{00000000-0006-0000-0100-000064000000}">
      <text>
        <r>
          <rPr>
            <b/>
            <sz val="9"/>
            <color indexed="81"/>
            <rFont val="Tahoma"/>
            <family val="2"/>
          </rPr>
          <t>Glashöhe
Schiebetür</t>
        </r>
      </text>
    </comment>
    <comment ref="T87" authorId="0" shapeId="0" xr:uid="{00000000-0006-0000-0100-000065000000}">
      <text>
        <r>
          <rPr>
            <b/>
            <sz val="9"/>
            <color indexed="81"/>
            <rFont val="Tahoma"/>
            <family val="2"/>
          </rPr>
          <t>Glashöhe
Schiebetür</t>
        </r>
      </text>
    </comment>
    <comment ref="Z87" authorId="0" shapeId="0" xr:uid="{00000000-0006-0000-0100-000066000000}">
      <text>
        <r>
          <rPr>
            <b/>
            <sz val="9"/>
            <color indexed="81"/>
            <rFont val="Tahoma"/>
            <family val="2"/>
          </rPr>
          <t>Glashöhe
Schiebetür</t>
        </r>
      </text>
    </comment>
    <comment ref="B89" authorId="0" shapeId="0" xr:uid="{00000000-0006-0000-0100-000067000000}">
      <text>
        <r>
          <rPr>
            <b/>
            <sz val="9"/>
            <color indexed="81"/>
            <rFont val="Tahoma"/>
            <family val="2"/>
          </rPr>
          <t>Gewicht
Schiebtür</t>
        </r>
      </text>
    </comment>
    <comment ref="H89" authorId="0" shapeId="0" xr:uid="{00000000-0006-0000-0100-000068000000}">
      <text>
        <r>
          <rPr>
            <b/>
            <sz val="9"/>
            <color indexed="81"/>
            <rFont val="Tahoma"/>
            <family val="2"/>
          </rPr>
          <t>Gewicht
Schiebtür</t>
        </r>
      </text>
    </comment>
    <comment ref="K89" authorId="0" shapeId="0" xr:uid="{00000000-0006-0000-0100-000069000000}">
      <text>
        <r>
          <rPr>
            <b/>
            <sz val="9"/>
            <color indexed="81"/>
            <rFont val="Tahoma"/>
            <family val="2"/>
          </rPr>
          <t>Gewicht
Schiebtür</t>
        </r>
      </text>
    </comment>
    <comment ref="Q89" authorId="0" shapeId="0" xr:uid="{00000000-0006-0000-0100-00006A000000}">
      <text>
        <r>
          <rPr>
            <b/>
            <sz val="9"/>
            <color indexed="81"/>
            <rFont val="Tahoma"/>
            <family val="2"/>
          </rPr>
          <t>Gewicht
Schiebtür</t>
        </r>
      </text>
    </comment>
    <comment ref="T89" authorId="0" shapeId="0" xr:uid="{00000000-0006-0000-0100-00006B000000}">
      <text>
        <r>
          <rPr>
            <b/>
            <sz val="9"/>
            <color indexed="81"/>
            <rFont val="Tahoma"/>
            <family val="2"/>
          </rPr>
          <t>Gewicht
Schiebtür</t>
        </r>
      </text>
    </comment>
    <comment ref="Z89" authorId="0" shapeId="0" xr:uid="{00000000-0006-0000-0100-00006C000000}">
      <text>
        <r>
          <rPr>
            <b/>
            <sz val="9"/>
            <color indexed="81"/>
            <rFont val="Tahoma"/>
            <family val="2"/>
          </rPr>
          <t>Gewicht
Schiebtür</t>
        </r>
      </text>
    </comment>
    <comment ref="B91" authorId="0" shapeId="0" xr:uid="{00000000-0006-0000-0100-00006D000000}">
      <text>
        <r>
          <rPr>
            <b/>
            <sz val="9"/>
            <color indexed="81"/>
            <rFont val="Tahoma"/>
            <family val="2"/>
          </rPr>
          <t>Länge der
Laufschiene</t>
        </r>
      </text>
    </comment>
    <comment ref="H91" authorId="0" shapeId="0" xr:uid="{00000000-0006-0000-0100-00006E000000}">
      <text>
        <r>
          <rPr>
            <b/>
            <sz val="9"/>
            <color indexed="81"/>
            <rFont val="Tahoma"/>
            <family val="2"/>
          </rPr>
          <t>Länge der
Laufschiene</t>
        </r>
      </text>
    </comment>
    <comment ref="K91" authorId="0" shapeId="0" xr:uid="{00000000-0006-0000-0100-00006F000000}">
      <text>
        <r>
          <rPr>
            <b/>
            <sz val="9"/>
            <color indexed="81"/>
            <rFont val="Tahoma"/>
            <family val="2"/>
          </rPr>
          <t>Länge der
Laufschiene</t>
        </r>
      </text>
    </comment>
    <comment ref="Q91" authorId="0" shapeId="0" xr:uid="{00000000-0006-0000-0100-000070000000}">
      <text>
        <r>
          <rPr>
            <b/>
            <sz val="9"/>
            <color indexed="81"/>
            <rFont val="Tahoma"/>
            <family val="2"/>
          </rPr>
          <t>Länge der
Laufschiene</t>
        </r>
      </text>
    </comment>
    <comment ref="T91" authorId="0" shapeId="0" xr:uid="{00000000-0006-0000-0100-000071000000}">
      <text>
        <r>
          <rPr>
            <b/>
            <sz val="9"/>
            <color indexed="81"/>
            <rFont val="Tahoma"/>
            <family val="2"/>
          </rPr>
          <t>Länge der
Laufschiene</t>
        </r>
      </text>
    </comment>
    <comment ref="Z91" authorId="0" shapeId="0" xr:uid="{00000000-0006-0000-0100-000072000000}">
      <text>
        <r>
          <rPr>
            <b/>
            <sz val="9"/>
            <color indexed="81"/>
            <rFont val="Tahoma"/>
            <family val="2"/>
          </rPr>
          <t>Länge der
Laufschiene</t>
        </r>
      </text>
    </comment>
    <comment ref="B93" authorId="0" shapeId="0" xr:uid="{00000000-0006-0000-0100-000073000000}">
      <text>
        <r>
          <rPr>
            <b/>
            <sz val="9"/>
            <color indexed="81"/>
            <rFont val="Tahoma"/>
            <family val="2"/>
          </rPr>
          <t>Durchgangsbreite</t>
        </r>
      </text>
    </comment>
    <comment ref="H93" authorId="0" shapeId="0" xr:uid="{00000000-0006-0000-0100-000074000000}">
      <text>
        <r>
          <rPr>
            <b/>
            <sz val="9"/>
            <color indexed="81"/>
            <rFont val="Tahoma"/>
            <family val="2"/>
          </rPr>
          <t>Durchgangsbreite</t>
        </r>
      </text>
    </comment>
    <comment ref="K93" authorId="0" shapeId="0" xr:uid="{00000000-0006-0000-0100-000075000000}">
      <text>
        <r>
          <rPr>
            <b/>
            <sz val="9"/>
            <color indexed="81"/>
            <rFont val="Tahoma"/>
            <family val="2"/>
          </rPr>
          <t>Durchgangsbreite</t>
        </r>
      </text>
    </comment>
    <comment ref="Q93" authorId="0" shapeId="0" xr:uid="{00000000-0006-0000-0100-000076000000}">
      <text>
        <r>
          <rPr>
            <b/>
            <sz val="9"/>
            <color indexed="81"/>
            <rFont val="Tahoma"/>
            <family val="2"/>
          </rPr>
          <t>Durchgangsbreite</t>
        </r>
      </text>
    </comment>
    <comment ref="T93" authorId="0" shapeId="0" xr:uid="{00000000-0006-0000-0100-000077000000}">
      <text>
        <r>
          <rPr>
            <b/>
            <sz val="9"/>
            <color indexed="81"/>
            <rFont val="Tahoma"/>
            <family val="2"/>
          </rPr>
          <t>Durchgangsbreite</t>
        </r>
      </text>
    </comment>
    <comment ref="Z93" authorId="0" shapeId="0" xr:uid="{00000000-0006-0000-0100-000078000000}">
      <text>
        <r>
          <rPr>
            <b/>
            <sz val="9"/>
            <color indexed="81"/>
            <rFont val="Tahoma"/>
            <family val="2"/>
          </rPr>
          <t>Durchgangsbreite</t>
        </r>
      </text>
    </comment>
    <comment ref="B103" authorId="0" shapeId="0" xr:uid="{00000000-0006-0000-0100-000079000000}">
      <text>
        <r>
          <rPr>
            <b/>
            <sz val="9"/>
            <color indexed="81"/>
            <rFont val="Tahoma"/>
            <family val="2"/>
          </rPr>
          <t>lichte Höhe</t>
        </r>
      </text>
    </comment>
    <comment ref="E103" authorId="0" shapeId="0" xr:uid="{00000000-0006-0000-0100-00007A000000}">
      <text>
        <r>
          <rPr>
            <b/>
            <sz val="9"/>
            <color indexed="81"/>
            <rFont val="Tahoma"/>
            <family val="2"/>
          </rPr>
          <t>Abstand zwischen Oberkante Wandöffnung und Unterkante Laufschiene (nur bei Wandmontage)</t>
        </r>
      </text>
    </comment>
    <comment ref="H103" authorId="0" shapeId="0" xr:uid="{00000000-0006-0000-0100-00007B000000}">
      <text>
        <r>
          <rPr>
            <b/>
            <sz val="9"/>
            <color indexed="81"/>
            <rFont val="Tahoma"/>
            <family val="2"/>
          </rPr>
          <t>Griffabstand 1</t>
        </r>
      </text>
    </comment>
    <comment ref="B105" authorId="0" shapeId="0" xr:uid="{00000000-0006-0000-0100-00007C000000}">
      <text>
        <r>
          <rPr>
            <b/>
            <sz val="9"/>
            <color indexed="81"/>
            <rFont val="Tahoma"/>
            <family val="2"/>
          </rPr>
          <t>lichte Weite</t>
        </r>
      </text>
    </comment>
    <comment ref="E105" authorId="0" shapeId="0" xr:uid="{00000000-0006-0000-0100-00007D000000}">
      <text>
        <r>
          <rPr>
            <b/>
            <sz val="9"/>
            <color indexed="81"/>
            <rFont val="Tahoma"/>
            <family val="2"/>
          </rPr>
          <t>Glasdicke</t>
        </r>
      </text>
    </comment>
    <comment ref="H105" authorId="0" shapeId="0" xr:uid="{00000000-0006-0000-0100-00007E000000}">
      <text>
        <r>
          <rPr>
            <b/>
            <sz val="9"/>
            <color indexed="81"/>
            <rFont val="Tahoma"/>
            <family val="2"/>
          </rPr>
          <t>Griffabstand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groth</author>
  </authors>
  <commentList>
    <comment ref="B49" authorId="0" shapeId="0" xr:uid="{00000000-0006-0000-0200-000001000000}">
      <text>
        <r>
          <rPr>
            <b/>
            <sz val="9"/>
            <color indexed="81"/>
            <rFont val="Tahoma"/>
            <family val="2"/>
          </rPr>
          <t>Glashöhe
Schiebetür</t>
        </r>
      </text>
    </comment>
    <comment ref="H49" authorId="0" shapeId="0" xr:uid="{00000000-0006-0000-0200-000002000000}">
      <text>
        <r>
          <rPr>
            <b/>
            <sz val="9"/>
            <color indexed="81"/>
            <rFont val="Tahoma"/>
            <family val="2"/>
          </rPr>
          <t>Glashöhe
Schiebetür</t>
        </r>
      </text>
    </comment>
    <comment ref="K49" authorId="0" shapeId="0" xr:uid="{00000000-0006-0000-0200-000003000000}">
      <text>
        <r>
          <rPr>
            <b/>
            <sz val="9"/>
            <color indexed="81"/>
            <rFont val="Tahoma"/>
            <family val="2"/>
          </rPr>
          <t>Glashöhe
Schiebetür</t>
        </r>
      </text>
    </comment>
    <comment ref="Q49" authorId="0" shapeId="0" xr:uid="{00000000-0006-0000-0200-000004000000}">
      <text>
        <r>
          <rPr>
            <b/>
            <sz val="9"/>
            <color indexed="81"/>
            <rFont val="Tahoma"/>
            <family val="2"/>
          </rPr>
          <t>Glashöhe
Schiebetür</t>
        </r>
      </text>
    </comment>
    <comment ref="T49" authorId="0" shapeId="0" xr:uid="{00000000-0006-0000-0200-000005000000}">
      <text>
        <r>
          <rPr>
            <b/>
            <sz val="9"/>
            <color indexed="81"/>
            <rFont val="Tahoma"/>
            <family val="2"/>
          </rPr>
          <t>Glashöhe
Schiebetür</t>
        </r>
      </text>
    </comment>
    <comment ref="Z49" authorId="0" shapeId="0" xr:uid="{00000000-0006-0000-0200-000006000000}">
      <text>
        <r>
          <rPr>
            <b/>
            <sz val="9"/>
            <color indexed="81"/>
            <rFont val="Tahoma"/>
            <family val="2"/>
          </rPr>
          <t>Glashöhe
Schiebetür</t>
        </r>
      </text>
    </comment>
    <comment ref="B51" authorId="0" shapeId="0" xr:uid="{00000000-0006-0000-0200-000007000000}">
      <text>
        <r>
          <rPr>
            <b/>
            <sz val="9"/>
            <color indexed="81"/>
            <rFont val="Tahoma"/>
            <family val="2"/>
          </rPr>
          <t>Glashöhe
Schiebetür</t>
        </r>
      </text>
    </comment>
    <comment ref="H51" authorId="0" shapeId="0" xr:uid="{00000000-0006-0000-0200-000008000000}">
      <text>
        <r>
          <rPr>
            <b/>
            <sz val="9"/>
            <color indexed="81"/>
            <rFont val="Tahoma"/>
            <family val="2"/>
          </rPr>
          <t>Glashöhe
Schiebetür</t>
        </r>
      </text>
    </comment>
    <comment ref="K51" authorId="0" shapeId="0" xr:uid="{00000000-0006-0000-0200-000009000000}">
      <text>
        <r>
          <rPr>
            <b/>
            <sz val="9"/>
            <color indexed="81"/>
            <rFont val="Tahoma"/>
            <family val="2"/>
          </rPr>
          <t>Glashöhe
Schiebetür</t>
        </r>
      </text>
    </comment>
    <comment ref="Q51" authorId="0" shapeId="0" xr:uid="{00000000-0006-0000-0200-00000A000000}">
      <text>
        <r>
          <rPr>
            <b/>
            <sz val="9"/>
            <color indexed="81"/>
            <rFont val="Tahoma"/>
            <family val="2"/>
          </rPr>
          <t>Glashöhe
Schiebetür</t>
        </r>
      </text>
    </comment>
    <comment ref="T51" authorId="0" shapeId="0" xr:uid="{00000000-0006-0000-0200-00000B000000}">
      <text>
        <r>
          <rPr>
            <b/>
            <sz val="9"/>
            <color indexed="81"/>
            <rFont val="Tahoma"/>
            <family val="2"/>
          </rPr>
          <t>Glashöhe
Schiebetür</t>
        </r>
      </text>
    </comment>
    <comment ref="Z51" authorId="0" shapeId="0" xr:uid="{00000000-0006-0000-0200-00000C000000}">
      <text>
        <r>
          <rPr>
            <b/>
            <sz val="9"/>
            <color indexed="81"/>
            <rFont val="Tahoma"/>
            <family val="2"/>
          </rPr>
          <t>Glashöhe
Schiebetür</t>
        </r>
      </text>
    </comment>
    <comment ref="B53" authorId="0" shapeId="0" xr:uid="{00000000-0006-0000-0200-00000D000000}">
      <text>
        <r>
          <rPr>
            <b/>
            <sz val="9"/>
            <color indexed="81"/>
            <rFont val="Tahoma"/>
            <family val="2"/>
          </rPr>
          <t>Gewicht
Schiebtür</t>
        </r>
      </text>
    </comment>
    <comment ref="H53" authorId="0" shapeId="0" xr:uid="{00000000-0006-0000-0200-00000E000000}">
      <text>
        <r>
          <rPr>
            <b/>
            <sz val="9"/>
            <color indexed="81"/>
            <rFont val="Tahoma"/>
            <family val="2"/>
          </rPr>
          <t>Gewicht
Schiebtür</t>
        </r>
      </text>
    </comment>
    <comment ref="K53" authorId="0" shapeId="0" xr:uid="{00000000-0006-0000-0200-00000F000000}">
      <text>
        <r>
          <rPr>
            <b/>
            <sz val="9"/>
            <color indexed="81"/>
            <rFont val="Tahoma"/>
            <family val="2"/>
          </rPr>
          <t>Gewicht
Schiebtür</t>
        </r>
      </text>
    </comment>
    <comment ref="Q53" authorId="0" shapeId="0" xr:uid="{00000000-0006-0000-0200-000010000000}">
      <text>
        <r>
          <rPr>
            <b/>
            <sz val="9"/>
            <color indexed="81"/>
            <rFont val="Tahoma"/>
            <family val="2"/>
          </rPr>
          <t>Gewicht
Schiebtür</t>
        </r>
      </text>
    </comment>
    <comment ref="T53" authorId="0" shapeId="0" xr:uid="{00000000-0006-0000-0200-000011000000}">
      <text>
        <r>
          <rPr>
            <b/>
            <sz val="9"/>
            <color indexed="81"/>
            <rFont val="Tahoma"/>
            <family val="2"/>
          </rPr>
          <t>Gewicht
Schiebtür</t>
        </r>
      </text>
    </comment>
    <comment ref="Z53" authorId="0" shapeId="0" xr:uid="{00000000-0006-0000-0200-000012000000}">
      <text>
        <r>
          <rPr>
            <b/>
            <sz val="9"/>
            <color indexed="81"/>
            <rFont val="Tahoma"/>
            <family val="2"/>
          </rPr>
          <t>Gewicht
Schiebtür</t>
        </r>
      </text>
    </comment>
    <comment ref="B55" authorId="0" shapeId="0" xr:uid="{00000000-0006-0000-0200-000013000000}">
      <text>
        <r>
          <rPr>
            <b/>
            <sz val="9"/>
            <color indexed="81"/>
            <rFont val="Tahoma"/>
            <family val="2"/>
          </rPr>
          <t>Länge der
Laufschiene</t>
        </r>
      </text>
    </comment>
    <comment ref="H55" authorId="0" shapeId="0" xr:uid="{00000000-0006-0000-0200-000014000000}">
      <text>
        <r>
          <rPr>
            <b/>
            <sz val="9"/>
            <color indexed="81"/>
            <rFont val="Tahoma"/>
            <family val="2"/>
          </rPr>
          <t>Länge der
Laufschiene</t>
        </r>
      </text>
    </comment>
    <comment ref="K55" authorId="0" shapeId="0" xr:uid="{00000000-0006-0000-0200-000015000000}">
      <text>
        <r>
          <rPr>
            <b/>
            <sz val="9"/>
            <color indexed="81"/>
            <rFont val="Tahoma"/>
            <family val="2"/>
          </rPr>
          <t>Länge der
Laufschiene</t>
        </r>
      </text>
    </comment>
    <comment ref="Q55" authorId="0" shapeId="0" xr:uid="{00000000-0006-0000-0200-000016000000}">
      <text>
        <r>
          <rPr>
            <b/>
            <sz val="9"/>
            <color indexed="81"/>
            <rFont val="Tahoma"/>
            <family val="2"/>
          </rPr>
          <t>Länge der
Laufschiene</t>
        </r>
      </text>
    </comment>
    <comment ref="T55" authorId="0" shapeId="0" xr:uid="{00000000-0006-0000-0200-000017000000}">
      <text>
        <r>
          <rPr>
            <b/>
            <sz val="9"/>
            <color indexed="81"/>
            <rFont val="Tahoma"/>
            <family val="2"/>
          </rPr>
          <t>Länge der
Laufschiene</t>
        </r>
      </text>
    </comment>
    <comment ref="Z55" authorId="0" shapeId="0" xr:uid="{00000000-0006-0000-0200-000018000000}">
      <text>
        <r>
          <rPr>
            <b/>
            <sz val="9"/>
            <color indexed="81"/>
            <rFont val="Tahoma"/>
            <family val="2"/>
          </rPr>
          <t>Länge der
Laufschiene</t>
        </r>
      </text>
    </comment>
    <comment ref="B57" authorId="0" shapeId="0" xr:uid="{00000000-0006-0000-0200-000019000000}">
      <text>
        <r>
          <rPr>
            <b/>
            <sz val="9"/>
            <color indexed="81"/>
            <rFont val="Tahoma"/>
            <family val="2"/>
          </rPr>
          <t>Durchgangsbreite</t>
        </r>
      </text>
    </comment>
    <comment ref="H57" authorId="0" shapeId="0" xr:uid="{00000000-0006-0000-0200-00001A000000}">
      <text>
        <r>
          <rPr>
            <b/>
            <sz val="9"/>
            <color indexed="81"/>
            <rFont val="Tahoma"/>
            <family val="2"/>
          </rPr>
          <t>Durchgangsbreite</t>
        </r>
      </text>
    </comment>
    <comment ref="K57" authorId="0" shapeId="0" xr:uid="{00000000-0006-0000-0200-00001B000000}">
      <text>
        <r>
          <rPr>
            <b/>
            <sz val="9"/>
            <color indexed="81"/>
            <rFont val="Tahoma"/>
            <family val="2"/>
          </rPr>
          <t>Durchgangsbreite</t>
        </r>
      </text>
    </comment>
    <comment ref="Q57" authorId="0" shapeId="0" xr:uid="{00000000-0006-0000-0200-00001C000000}">
      <text>
        <r>
          <rPr>
            <b/>
            <sz val="9"/>
            <color indexed="81"/>
            <rFont val="Tahoma"/>
            <family val="2"/>
          </rPr>
          <t>Durchgangsbreite</t>
        </r>
      </text>
    </comment>
    <comment ref="T57" authorId="0" shapeId="0" xr:uid="{00000000-0006-0000-0200-00001D000000}">
      <text>
        <r>
          <rPr>
            <b/>
            <sz val="9"/>
            <color indexed="81"/>
            <rFont val="Tahoma"/>
            <family val="2"/>
          </rPr>
          <t>Durchgangsbreite</t>
        </r>
      </text>
    </comment>
    <comment ref="Z57" authorId="0" shapeId="0" xr:uid="{00000000-0006-0000-0200-00001E000000}">
      <text>
        <r>
          <rPr>
            <b/>
            <sz val="9"/>
            <color indexed="81"/>
            <rFont val="Tahoma"/>
            <family val="2"/>
          </rPr>
          <t>Durchgangsbreite</t>
        </r>
      </text>
    </comment>
    <comment ref="B61" authorId="0" shapeId="0" xr:uid="{00000000-0006-0000-0200-00001F000000}">
      <text>
        <r>
          <rPr>
            <b/>
            <sz val="9"/>
            <color indexed="81"/>
            <rFont val="Tahoma"/>
            <family val="2"/>
          </rPr>
          <t>Glashöhe
Schiebetür</t>
        </r>
      </text>
    </comment>
    <comment ref="H61" authorId="0" shapeId="0" xr:uid="{00000000-0006-0000-0200-000020000000}">
      <text>
        <r>
          <rPr>
            <b/>
            <sz val="9"/>
            <color indexed="81"/>
            <rFont val="Tahoma"/>
            <family val="2"/>
          </rPr>
          <t>Glashöhe
Schiebetür</t>
        </r>
      </text>
    </comment>
    <comment ref="K61" authorId="0" shapeId="0" xr:uid="{00000000-0006-0000-0200-000021000000}">
      <text>
        <r>
          <rPr>
            <b/>
            <sz val="9"/>
            <color indexed="81"/>
            <rFont val="Tahoma"/>
            <family val="2"/>
          </rPr>
          <t>Glashöhe
Schiebetür</t>
        </r>
      </text>
    </comment>
    <comment ref="Q61" authorId="0" shapeId="0" xr:uid="{00000000-0006-0000-0200-000022000000}">
      <text>
        <r>
          <rPr>
            <b/>
            <sz val="9"/>
            <color indexed="81"/>
            <rFont val="Tahoma"/>
            <family val="2"/>
          </rPr>
          <t>Glashöhe
Schiebetür</t>
        </r>
      </text>
    </comment>
    <comment ref="T61" authorId="0" shapeId="0" xr:uid="{00000000-0006-0000-0200-000023000000}">
      <text>
        <r>
          <rPr>
            <b/>
            <sz val="9"/>
            <color indexed="81"/>
            <rFont val="Tahoma"/>
            <family val="2"/>
          </rPr>
          <t>Glashöhe
Schiebetür</t>
        </r>
      </text>
    </comment>
    <comment ref="Z61" authorId="0" shapeId="0" xr:uid="{00000000-0006-0000-0200-000024000000}">
      <text>
        <r>
          <rPr>
            <b/>
            <sz val="9"/>
            <color indexed="81"/>
            <rFont val="Tahoma"/>
            <family val="2"/>
          </rPr>
          <t>Glashöhe
Schiebetür</t>
        </r>
      </text>
    </comment>
    <comment ref="B63" authorId="0" shapeId="0" xr:uid="{00000000-0006-0000-0200-000025000000}">
      <text>
        <r>
          <rPr>
            <b/>
            <sz val="9"/>
            <color indexed="81"/>
            <rFont val="Tahoma"/>
            <family val="2"/>
          </rPr>
          <t>Glashöhe
Schiebetür</t>
        </r>
      </text>
    </comment>
    <comment ref="H63" authorId="0" shapeId="0" xr:uid="{00000000-0006-0000-0200-000026000000}">
      <text>
        <r>
          <rPr>
            <b/>
            <sz val="9"/>
            <color indexed="81"/>
            <rFont val="Tahoma"/>
            <family val="2"/>
          </rPr>
          <t>Glashöhe
Schiebetür</t>
        </r>
      </text>
    </comment>
    <comment ref="K63" authorId="0" shapeId="0" xr:uid="{00000000-0006-0000-0200-000027000000}">
      <text>
        <r>
          <rPr>
            <b/>
            <sz val="9"/>
            <color indexed="81"/>
            <rFont val="Tahoma"/>
            <family val="2"/>
          </rPr>
          <t>Glashöhe
Schiebetür</t>
        </r>
      </text>
    </comment>
    <comment ref="Q63" authorId="0" shapeId="0" xr:uid="{00000000-0006-0000-0200-000028000000}">
      <text>
        <r>
          <rPr>
            <b/>
            <sz val="9"/>
            <color indexed="81"/>
            <rFont val="Tahoma"/>
            <family val="2"/>
          </rPr>
          <t>Glashöhe
Schiebetür</t>
        </r>
      </text>
    </comment>
    <comment ref="T63" authorId="0" shapeId="0" xr:uid="{00000000-0006-0000-0200-000029000000}">
      <text>
        <r>
          <rPr>
            <b/>
            <sz val="9"/>
            <color indexed="81"/>
            <rFont val="Tahoma"/>
            <family val="2"/>
          </rPr>
          <t>Glashöhe
Schiebetür</t>
        </r>
      </text>
    </comment>
    <comment ref="Z63" authorId="0" shapeId="0" xr:uid="{00000000-0006-0000-0200-00002A000000}">
      <text>
        <r>
          <rPr>
            <b/>
            <sz val="9"/>
            <color indexed="81"/>
            <rFont val="Tahoma"/>
            <family val="2"/>
          </rPr>
          <t>Glashöhe
Schiebetür</t>
        </r>
      </text>
    </comment>
    <comment ref="B65" authorId="0" shapeId="0" xr:uid="{00000000-0006-0000-0200-00002B000000}">
      <text>
        <r>
          <rPr>
            <b/>
            <sz val="9"/>
            <color indexed="81"/>
            <rFont val="Tahoma"/>
            <family val="2"/>
          </rPr>
          <t>Gewicht
Schiebtür</t>
        </r>
      </text>
    </comment>
    <comment ref="H65" authorId="0" shapeId="0" xr:uid="{00000000-0006-0000-0200-00002C000000}">
      <text>
        <r>
          <rPr>
            <b/>
            <sz val="9"/>
            <color indexed="81"/>
            <rFont val="Tahoma"/>
            <family val="2"/>
          </rPr>
          <t>Gewicht
Schiebtür</t>
        </r>
      </text>
    </comment>
    <comment ref="K65" authorId="0" shapeId="0" xr:uid="{00000000-0006-0000-0200-00002D000000}">
      <text>
        <r>
          <rPr>
            <b/>
            <sz val="9"/>
            <color indexed="81"/>
            <rFont val="Tahoma"/>
            <family val="2"/>
          </rPr>
          <t>Gewicht
Schiebtür</t>
        </r>
      </text>
    </comment>
    <comment ref="Q65" authorId="0" shapeId="0" xr:uid="{00000000-0006-0000-0200-00002E000000}">
      <text>
        <r>
          <rPr>
            <b/>
            <sz val="9"/>
            <color indexed="81"/>
            <rFont val="Tahoma"/>
            <family val="2"/>
          </rPr>
          <t>Gewicht
Schiebtür</t>
        </r>
      </text>
    </comment>
    <comment ref="T65" authorId="0" shapeId="0" xr:uid="{00000000-0006-0000-0200-00002F000000}">
      <text>
        <r>
          <rPr>
            <b/>
            <sz val="9"/>
            <color indexed="81"/>
            <rFont val="Tahoma"/>
            <family val="2"/>
          </rPr>
          <t>Gewicht
Schiebtür</t>
        </r>
      </text>
    </comment>
    <comment ref="Z65" authorId="0" shapeId="0" xr:uid="{00000000-0006-0000-0200-000030000000}">
      <text>
        <r>
          <rPr>
            <b/>
            <sz val="9"/>
            <color indexed="81"/>
            <rFont val="Tahoma"/>
            <family val="2"/>
          </rPr>
          <t>Gewicht
Schiebtür</t>
        </r>
      </text>
    </comment>
    <comment ref="B67" authorId="0" shapeId="0" xr:uid="{00000000-0006-0000-0200-000031000000}">
      <text>
        <r>
          <rPr>
            <b/>
            <sz val="9"/>
            <color indexed="81"/>
            <rFont val="Tahoma"/>
            <family val="2"/>
          </rPr>
          <t>Länge der
Laufschiene</t>
        </r>
      </text>
    </comment>
    <comment ref="H67" authorId="0" shapeId="0" xr:uid="{00000000-0006-0000-0200-000032000000}">
      <text>
        <r>
          <rPr>
            <b/>
            <sz val="9"/>
            <color indexed="81"/>
            <rFont val="Tahoma"/>
            <family val="2"/>
          </rPr>
          <t>Länge der
Laufschiene</t>
        </r>
      </text>
    </comment>
    <comment ref="K67" authorId="0" shapeId="0" xr:uid="{00000000-0006-0000-0200-000033000000}">
      <text>
        <r>
          <rPr>
            <b/>
            <sz val="9"/>
            <color indexed="81"/>
            <rFont val="Tahoma"/>
            <family val="2"/>
          </rPr>
          <t>Länge der
Laufschiene</t>
        </r>
      </text>
    </comment>
    <comment ref="Q67" authorId="0" shapeId="0" xr:uid="{00000000-0006-0000-0200-000034000000}">
      <text>
        <r>
          <rPr>
            <b/>
            <sz val="9"/>
            <color indexed="81"/>
            <rFont val="Tahoma"/>
            <family val="2"/>
          </rPr>
          <t>Länge der
Laufschiene</t>
        </r>
      </text>
    </comment>
    <comment ref="T67" authorId="0" shapeId="0" xr:uid="{00000000-0006-0000-0200-000035000000}">
      <text>
        <r>
          <rPr>
            <b/>
            <sz val="9"/>
            <color indexed="81"/>
            <rFont val="Tahoma"/>
            <family val="2"/>
          </rPr>
          <t>Länge der
Laufschiene</t>
        </r>
      </text>
    </comment>
    <comment ref="Z67" authorId="0" shapeId="0" xr:uid="{00000000-0006-0000-0200-000036000000}">
      <text>
        <r>
          <rPr>
            <b/>
            <sz val="9"/>
            <color indexed="81"/>
            <rFont val="Tahoma"/>
            <family val="2"/>
          </rPr>
          <t>Länge der
Laufschiene</t>
        </r>
      </text>
    </comment>
    <comment ref="B69" authorId="0" shapeId="0" xr:uid="{00000000-0006-0000-0200-000037000000}">
      <text>
        <r>
          <rPr>
            <b/>
            <sz val="9"/>
            <color indexed="81"/>
            <rFont val="Tahoma"/>
            <family val="2"/>
          </rPr>
          <t>Durchgangsbreite</t>
        </r>
      </text>
    </comment>
    <comment ref="H69" authorId="0" shapeId="0" xr:uid="{00000000-0006-0000-0200-000038000000}">
      <text>
        <r>
          <rPr>
            <b/>
            <sz val="9"/>
            <color indexed="81"/>
            <rFont val="Tahoma"/>
            <family val="2"/>
          </rPr>
          <t>Durchgangsbreite</t>
        </r>
      </text>
    </comment>
    <comment ref="K69" authorId="0" shapeId="0" xr:uid="{00000000-0006-0000-0200-000039000000}">
      <text>
        <r>
          <rPr>
            <b/>
            <sz val="9"/>
            <color indexed="81"/>
            <rFont val="Tahoma"/>
            <family val="2"/>
          </rPr>
          <t>Durchgangsbreite</t>
        </r>
      </text>
    </comment>
    <comment ref="Q69" authorId="0" shapeId="0" xr:uid="{00000000-0006-0000-0200-00003A000000}">
      <text>
        <r>
          <rPr>
            <b/>
            <sz val="9"/>
            <color indexed="81"/>
            <rFont val="Tahoma"/>
            <family val="2"/>
          </rPr>
          <t>Durchgangsbreite</t>
        </r>
      </text>
    </comment>
    <comment ref="T69" authorId="0" shapeId="0" xr:uid="{00000000-0006-0000-0200-00003B000000}">
      <text>
        <r>
          <rPr>
            <b/>
            <sz val="9"/>
            <color indexed="81"/>
            <rFont val="Tahoma"/>
            <family val="2"/>
          </rPr>
          <t>Durchgangsbreite</t>
        </r>
      </text>
    </comment>
    <comment ref="Z69" authorId="0" shapeId="0" xr:uid="{00000000-0006-0000-0200-00003C000000}">
      <text>
        <r>
          <rPr>
            <b/>
            <sz val="9"/>
            <color indexed="81"/>
            <rFont val="Tahoma"/>
            <family val="2"/>
          </rPr>
          <t>Durchgangsbreite</t>
        </r>
      </text>
    </comment>
    <comment ref="B73" authorId="0" shapeId="0" xr:uid="{00000000-0006-0000-0200-00003D000000}">
      <text>
        <r>
          <rPr>
            <b/>
            <sz val="9"/>
            <color indexed="81"/>
            <rFont val="Tahoma"/>
            <family val="2"/>
          </rPr>
          <t>Glashöhe
Schiebetür</t>
        </r>
      </text>
    </comment>
    <comment ref="H73" authorId="0" shapeId="0" xr:uid="{00000000-0006-0000-0200-00003E000000}">
      <text>
        <r>
          <rPr>
            <b/>
            <sz val="9"/>
            <color indexed="81"/>
            <rFont val="Tahoma"/>
            <family val="2"/>
          </rPr>
          <t>Glashöhe
Schiebetür</t>
        </r>
      </text>
    </comment>
    <comment ref="K73" authorId="0" shapeId="0" xr:uid="{00000000-0006-0000-0200-00003F000000}">
      <text>
        <r>
          <rPr>
            <b/>
            <sz val="9"/>
            <color indexed="81"/>
            <rFont val="Tahoma"/>
            <family val="2"/>
          </rPr>
          <t>Glashöhe
Schiebetür</t>
        </r>
      </text>
    </comment>
    <comment ref="Q73" authorId="0" shapeId="0" xr:uid="{00000000-0006-0000-0200-000040000000}">
      <text>
        <r>
          <rPr>
            <b/>
            <sz val="9"/>
            <color indexed="81"/>
            <rFont val="Tahoma"/>
            <family val="2"/>
          </rPr>
          <t>Glashöhe
Schiebetür</t>
        </r>
      </text>
    </comment>
    <comment ref="T73" authorId="0" shapeId="0" xr:uid="{00000000-0006-0000-0200-000041000000}">
      <text>
        <r>
          <rPr>
            <b/>
            <sz val="9"/>
            <color indexed="81"/>
            <rFont val="Tahoma"/>
            <family val="2"/>
          </rPr>
          <t>Glashöhe
Schiebetür</t>
        </r>
      </text>
    </comment>
    <comment ref="Z73" authorId="0" shapeId="0" xr:uid="{00000000-0006-0000-0200-000042000000}">
      <text>
        <r>
          <rPr>
            <b/>
            <sz val="9"/>
            <color indexed="81"/>
            <rFont val="Tahoma"/>
            <family val="2"/>
          </rPr>
          <t>Glashöhe
Schiebetür</t>
        </r>
      </text>
    </comment>
    <comment ref="B75" authorId="0" shapeId="0" xr:uid="{00000000-0006-0000-0200-000043000000}">
      <text>
        <r>
          <rPr>
            <b/>
            <sz val="9"/>
            <color indexed="81"/>
            <rFont val="Tahoma"/>
            <family val="2"/>
          </rPr>
          <t>Glashöhe
Schiebetür</t>
        </r>
      </text>
    </comment>
    <comment ref="H75" authorId="0" shapeId="0" xr:uid="{00000000-0006-0000-0200-000044000000}">
      <text>
        <r>
          <rPr>
            <b/>
            <sz val="9"/>
            <color indexed="81"/>
            <rFont val="Tahoma"/>
            <family val="2"/>
          </rPr>
          <t>Glashöhe
Schiebetür</t>
        </r>
      </text>
    </comment>
    <comment ref="K75" authorId="0" shapeId="0" xr:uid="{00000000-0006-0000-0200-000045000000}">
      <text>
        <r>
          <rPr>
            <b/>
            <sz val="9"/>
            <color indexed="81"/>
            <rFont val="Tahoma"/>
            <family val="2"/>
          </rPr>
          <t>Glashöhe
Schiebetür</t>
        </r>
      </text>
    </comment>
    <comment ref="Q75" authorId="0" shapeId="0" xr:uid="{00000000-0006-0000-0200-000046000000}">
      <text>
        <r>
          <rPr>
            <b/>
            <sz val="9"/>
            <color indexed="81"/>
            <rFont val="Tahoma"/>
            <family val="2"/>
          </rPr>
          <t>Glashöhe
Schiebetür</t>
        </r>
      </text>
    </comment>
    <comment ref="T75" authorId="0" shapeId="0" xr:uid="{00000000-0006-0000-0200-000047000000}">
      <text>
        <r>
          <rPr>
            <b/>
            <sz val="9"/>
            <color indexed="81"/>
            <rFont val="Tahoma"/>
            <family val="2"/>
          </rPr>
          <t>Glashöhe
Schiebetür</t>
        </r>
      </text>
    </comment>
    <comment ref="Z75" authorId="0" shapeId="0" xr:uid="{00000000-0006-0000-0200-000048000000}">
      <text>
        <r>
          <rPr>
            <b/>
            <sz val="9"/>
            <color indexed="81"/>
            <rFont val="Tahoma"/>
            <family val="2"/>
          </rPr>
          <t>Glashöhe
Schiebetür</t>
        </r>
      </text>
    </comment>
    <comment ref="B77" authorId="0" shapeId="0" xr:uid="{00000000-0006-0000-0200-000049000000}">
      <text>
        <r>
          <rPr>
            <b/>
            <sz val="9"/>
            <color indexed="81"/>
            <rFont val="Tahoma"/>
            <family val="2"/>
          </rPr>
          <t>Gewicht
Schiebtür</t>
        </r>
      </text>
    </comment>
    <comment ref="H77" authorId="0" shapeId="0" xr:uid="{00000000-0006-0000-0200-00004A000000}">
      <text>
        <r>
          <rPr>
            <b/>
            <sz val="9"/>
            <color indexed="81"/>
            <rFont val="Tahoma"/>
            <family val="2"/>
          </rPr>
          <t>Gewicht
Schiebtür</t>
        </r>
      </text>
    </comment>
    <comment ref="K77" authorId="0" shapeId="0" xr:uid="{00000000-0006-0000-0200-00004B000000}">
      <text>
        <r>
          <rPr>
            <b/>
            <sz val="9"/>
            <color indexed="81"/>
            <rFont val="Tahoma"/>
            <family val="2"/>
          </rPr>
          <t>Gewicht
Schiebtür</t>
        </r>
      </text>
    </comment>
    <comment ref="Q77" authorId="0" shapeId="0" xr:uid="{00000000-0006-0000-0200-00004C000000}">
      <text>
        <r>
          <rPr>
            <b/>
            <sz val="9"/>
            <color indexed="81"/>
            <rFont val="Tahoma"/>
            <family val="2"/>
          </rPr>
          <t>Gewicht
Schiebtür</t>
        </r>
      </text>
    </comment>
    <comment ref="T77" authorId="0" shapeId="0" xr:uid="{00000000-0006-0000-0200-00004D000000}">
      <text>
        <r>
          <rPr>
            <b/>
            <sz val="9"/>
            <color indexed="81"/>
            <rFont val="Tahoma"/>
            <family val="2"/>
          </rPr>
          <t>Gewicht
Schiebtür</t>
        </r>
      </text>
    </comment>
    <comment ref="Z77" authorId="0" shapeId="0" xr:uid="{00000000-0006-0000-0200-00004E000000}">
      <text>
        <r>
          <rPr>
            <b/>
            <sz val="9"/>
            <color indexed="81"/>
            <rFont val="Tahoma"/>
            <family val="2"/>
          </rPr>
          <t>Gewicht
Schiebtür</t>
        </r>
      </text>
    </comment>
    <comment ref="B79" authorId="0" shapeId="0" xr:uid="{00000000-0006-0000-0200-00004F000000}">
      <text>
        <r>
          <rPr>
            <b/>
            <sz val="9"/>
            <color indexed="81"/>
            <rFont val="Tahoma"/>
            <family val="2"/>
          </rPr>
          <t>Länge der
Laufschiene</t>
        </r>
      </text>
    </comment>
    <comment ref="H79" authorId="0" shapeId="0" xr:uid="{00000000-0006-0000-0200-000050000000}">
      <text>
        <r>
          <rPr>
            <b/>
            <sz val="9"/>
            <color indexed="81"/>
            <rFont val="Tahoma"/>
            <family val="2"/>
          </rPr>
          <t>Länge der
Laufschiene</t>
        </r>
      </text>
    </comment>
    <comment ref="K79" authorId="0" shapeId="0" xr:uid="{00000000-0006-0000-0200-000051000000}">
      <text>
        <r>
          <rPr>
            <b/>
            <sz val="9"/>
            <color indexed="81"/>
            <rFont val="Tahoma"/>
            <family val="2"/>
          </rPr>
          <t>Länge der
Laufschiene</t>
        </r>
      </text>
    </comment>
    <comment ref="Q79" authorId="0" shapeId="0" xr:uid="{00000000-0006-0000-0200-000052000000}">
      <text>
        <r>
          <rPr>
            <b/>
            <sz val="9"/>
            <color indexed="81"/>
            <rFont val="Tahoma"/>
            <family val="2"/>
          </rPr>
          <t>Länge der
Laufschiene</t>
        </r>
      </text>
    </comment>
    <comment ref="T79" authorId="0" shapeId="0" xr:uid="{00000000-0006-0000-0200-000053000000}">
      <text>
        <r>
          <rPr>
            <b/>
            <sz val="9"/>
            <color indexed="81"/>
            <rFont val="Tahoma"/>
            <family val="2"/>
          </rPr>
          <t>Länge der
Laufschiene</t>
        </r>
      </text>
    </comment>
    <comment ref="Z79" authorId="0" shapeId="0" xr:uid="{00000000-0006-0000-0200-000054000000}">
      <text>
        <r>
          <rPr>
            <b/>
            <sz val="9"/>
            <color indexed="81"/>
            <rFont val="Tahoma"/>
            <family val="2"/>
          </rPr>
          <t>Länge der
Laufschiene</t>
        </r>
      </text>
    </comment>
    <comment ref="B81" authorId="0" shapeId="0" xr:uid="{00000000-0006-0000-0200-000055000000}">
      <text>
        <r>
          <rPr>
            <b/>
            <sz val="9"/>
            <color indexed="81"/>
            <rFont val="Tahoma"/>
            <family val="2"/>
          </rPr>
          <t>Durchgangsbreite</t>
        </r>
      </text>
    </comment>
    <comment ref="H81" authorId="0" shapeId="0" xr:uid="{00000000-0006-0000-0200-000056000000}">
      <text>
        <r>
          <rPr>
            <b/>
            <sz val="9"/>
            <color indexed="81"/>
            <rFont val="Tahoma"/>
            <family val="2"/>
          </rPr>
          <t>Durchgangsbreite</t>
        </r>
      </text>
    </comment>
    <comment ref="K81" authorId="0" shapeId="0" xr:uid="{00000000-0006-0000-0200-000057000000}">
      <text>
        <r>
          <rPr>
            <b/>
            <sz val="9"/>
            <color indexed="81"/>
            <rFont val="Tahoma"/>
            <family val="2"/>
          </rPr>
          <t>Durchgangsbreite</t>
        </r>
      </text>
    </comment>
    <comment ref="Q81" authorId="0" shapeId="0" xr:uid="{00000000-0006-0000-0200-000058000000}">
      <text>
        <r>
          <rPr>
            <b/>
            <sz val="9"/>
            <color indexed="81"/>
            <rFont val="Tahoma"/>
            <family val="2"/>
          </rPr>
          <t>Durchgangsbreite</t>
        </r>
      </text>
    </comment>
    <comment ref="T81" authorId="0" shapeId="0" xr:uid="{00000000-0006-0000-0200-000059000000}">
      <text>
        <r>
          <rPr>
            <b/>
            <sz val="9"/>
            <color indexed="81"/>
            <rFont val="Tahoma"/>
            <family val="2"/>
          </rPr>
          <t>Durchgangsbreite</t>
        </r>
      </text>
    </comment>
    <comment ref="Z81" authorId="0" shapeId="0" xr:uid="{00000000-0006-0000-0200-00005A000000}">
      <text>
        <r>
          <rPr>
            <b/>
            <sz val="9"/>
            <color indexed="81"/>
            <rFont val="Tahoma"/>
            <family val="2"/>
          </rPr>
          <t>Durchgangsbreite</t>
        </r>
      </text>
    </comment>
    <comment ref="B85" authorId="0" shapeId="0" xr:uid="{00000000-0006-0000-0200-00005B000000}">
      <text>
        <r>
          <rPr>
            <b/>
            <sz val="9"/>
            <color indexed="81"/>
            <rFont val="Tahoma"/>
            <family val="2"/>
          </rPr>
          <t>Glashöhe
Schiebetür</t>
        </r>
      </text>
    </comment>
    <comment ref="H85" authorId="0" shapeId="0" xr:uid="{00000000-0006-0000-0200-00005C000000}">
      <text>
        <r>
          <rPr>
            <b/>
            <sz val="9"/>
            <color indexed="81"/>
            <rFont val="Tahoma"/>
            <family val="2"/>
          </rPr>
          <t>Glashöhe
Schiebetür</t>
        </r>
      </text>
    </comment>
    <comment ref="K85" authorId="0" shapeId="0" xr:uid="{00000000-0006-0000-0200-00005D000000}">
      <text>
        <r>
          <rPr>
            <b/>
            <sz val="9"/>
            <color indexed="81"/>
            <rFont val="Tahoma"/>
            <family val="2"/>
          </rPr>
          <t>Glashöhe
Schiebetür</t>
        </r>
      </text>
    </comment>
    <comment ref="Q85" authorId="0" shapeId="0" xr:uid="{00000000-0006-0000-0200-00005E000000}">
      <text>
        <r>
          <rPr>
            <b/>
            <sz val="9"/>
            <color indexed="81"/>
            <rFont val="Tahoma"/>
            <family val="2"/>
          </rPr>
          <t>Glashöhe
Schiebetür</t>
        </r>
      </text>
    </comment>
    <comment ref="T85" authorId="0" shapeId="0" xr:uid="{00000000-0006-0000-0200-00005F000000}">
      <text>
        <r>
          <rPr>
            <b/>
            <sz val="9"/>
            <color indexed="81"/>
            <rFont val="Tahoma"/>
            <family val="2"/>
          </rPr>
          <t>Glashöhe
Schiebetür</t>
        </r>
      </text>
    </comment>
    <comment ref="Z85" authorId="0" shapeId="0" xr:uid="{00000000-0006-0000-0200-000060000000}">
      <text>
        <r>
          <rPr>
            <b/>
            <sz val="9"/>
            <color indexed="81"/>
            <rFont val="Tahoma"/>
            <family val="2"/>
          </rPr>
          <t>Glashöhe
Schiebetür</t>
        </r>
      </text>
    </comment>
    <comment ref="B87" authorId="0" shapeId="0" xr:uid="{00000000-0006-0000-0200-000061000000}">
      <text>
        <r>
          <rPr>
            <b/>
            <sz val="9"/>
            <color indexed="81"/>
            <rFont val="Tahoma"/>
            <family val="2"/>
          </rPr>
          <t>Glashöhe
Schiebetür</t>
        </r>
      </text>
    </comment>
    <comment ref="H87" authorId="0" shapeId="0" xr:uid="{00000000-0006-0000-0200-000062000000}">
      <text>
        <r>
          <rPr>
            <b/>
            <sz val="9"/>
            <color indexed="81"/>
            <rFont val="Tahoma"/>
            <family val="2"/>
          </rPr>
          <t>Glashöhe
Schiebetür</t>
        </r>
      </text>
    </comment>
    <comment ref="K87" authorId="0" shapeId="0" xr:uid="{00000000-0006-0000-0200-000063000000}">
      <text>
        <r>
          <rPr>
            <b/>
            <sz val="9"/>
            <color indexed="81"/>
            <rFont val="Tahoma"/>
            <family val="2"/>
          </rPr>
          <t>Glashöhe
Schiebetür</t>
        </r>
      </text>
    </comment>
    <comment ref="Q87" authorId="0" shapeId="0" xr:uid="{00000000-0006-0000-0200-000064000000}">
      <text>
        <r>
          <rPr>
            <b/>
            <sz val="9"/>
            <color indexed="81"/>
            <rFont val="Tahoma"/>
            <family val="2"/>
          </rPr>
          <t>Glashöhe
Schiebetür</t>
        </r>
      </text>
    </comment>
    <comment ref="T87" authorId="0" shapeId="0" xr:uid="{00000000-0006-0000-0200-000065000000}">
      <text>
        <r>
          <rPr>
            <b/>
            <sz val="9"/>
            <color indexed="81"/>
            <rFont val="Tahoma"/>
            <family val="2"/>
          </rPr>
          <t>Glashöhe
Schiebetür</t>
        </r>
      </text>
    </comment>
    <comment ref="Z87" authorId="0" shapeId="0" xr:uid="{00000000-0006-0000-0200-000066000000}">
      <text>
        <r>
          <rPr>
            <b/>
            <sz val="9"/>
            <color indexed="81"/>
            <rFont val="Tahoma"/>
            <family val="2"/>
          </rPr>
          <t>Glashöhe
Schiebetür</t>
        </r>
      </text>
    </comment>
    <comment ref="B89" authorId="0" shapeId="0" xr:uid="{00000000-0006-0000-0200-000067000000}">
      <text>
        <r>
          <rPr>
            <b/>
            <sz val="9"/>
            <color indexed="81"/>
            <rFont val="Tahoma"/>
            <family val="2"/>
          </rPr>
          <t>Gewicht
Schiebtür</t>
        </r>
      </text>
    </comment>
    <comment ref="H89" authorId="0" shapeId="0" xr:uid="{00000000-0006-0000-0200-000068000000}">
      <text>
        <r>
          <rPr>
            <b/>
            <sz val="9"/>
            <color indexed="81"/>
            <rFont val="Tahoma"/>
            <family val="2"/>
          </rPr>
          <t>Gewicht
Schiebtür</t>
        </r>
      </text>
    </comment>
    <comment ref="K89" authorId="0" shapeId="0" xr:uid="{00000000-0006-0000-0200-000069000000}">
      <text>
        <r>
          <rPr>
            <b/>
            <sz val="9"/>
            <color indexed="81"/>
            <rFont val="Tahoma"/>
            <family val="2"/>
          </rPr>
          <t>Gewicht
Schiebtür</t>
        </r>
      </text>
    </comment>
    <comment ref="Q89" authorId="0" shapeId="0" xr:uid="{00000000-0006-0000-0200-00006A000000}">
      <text>
        <r>
          <rPr>
            <b/>
            <sz val="9"/>
            <color indexed="81"/>
            <rFont val="Tahoma"/>
            <family val="2"/>
          </rPr>
          <t>Gewicht
Schiebtür</t>
        </r>
      </text>
    </comment>
    <comment ref="T89" authorId="0" shapeId="0" xr:uid="{00000000-0006-0000-0200-00006B000000}">
      <text>
        <r>
          <rPr>
            <b/>
            <sz val="9"/>
            <color indexed="81"/>
            <rFont val="Tahoma"/>
            <family val="2"/>
          </rPr>
          <t>Gewicht
Schiebtür</t>
        </r>
      </text>
    </comment>
    <comment ref="Z89" authorId="0" shapeId="0" xr:uid="{00000000-0006-0000-0200-00006C000000}">
      <text>
        <r>
          <rPr>
            <b/>
            <sz val="9"/>
            <color indexed="81"/>
            <rFont val="Tahoma"/>
            <family val="2"/>
          </rPr>
          <t>Gewicht
Schiebtür</t>
        </r>
      </text>
    </comment>
    <comment ref="B91" authorId="0" shapeId="0" xr:uid="{00000000-0006-0000-0200-00006D000000}">
      <text>
        <r>
          <rPr>
            <b/>
            <sz val="9"/>
            <color indexed="81"/>
            <rFont val="Tahoma"/>
            <family val="2"/>
          </rPr>
          <t>Länge der
Laufschiene</t>
        </r>
      </text>
    </comment>
    <comment ref="H91" authorId="0" shapeId="0" xr:uid="{00000000-0006-0000-0200-00006E000000}">
      <text>
        <r>
          <rPr>
            <b/>
            <sz val="9"/>
            <color indexed="81"/>
            <rFont val="Tahoma"/>
            <family val="2"/>
          </rPr>
          <t>Länge der
Laufschiene</t>
        </r>
      </text>
    </comment>
    <comment ref="K91" authorId="0" shapeId="0" xr:uid="{00000000-0006-0000-0200-00006F000000}">
      <text>
        <r>
          <rPr>
            <b/>
            <sz val="9"/>
            <color indexed="81"/>
            <rFont val="Tahoma"/>
            <family val="2"/>
          </rPr>
          <t>Länge der
Laufschiene</t>
        </r>
      </text>
    </comment>
    <comment ref="Q91" authorId="0" shapeId="0" xr:uid="{00000000-0006-0000-0200-000070000000}">
      <text>
        <r>
          <rPr>
            <b/>
            <sz val="9"/>
            <color indexed="81"/>
            <rFont val="Tahoma"/>
            <family val="2"/>
          </rPr>
          <t>Länge der
Laufschiene</t>
        </r>
      </text>
    </comment>
    <comment ref="T91" authorId="0" shapeId="0" xr:uid="{00000000-0006-0000-0200-000071000000}">
      <text>
        <r>
          <rPr>
            <b/>
            <sz val="9"/>
            <color indexed="81"/>
            <rFont val="Tahoma"/>
            <family val="2"/>
          </rPr>
          <t>Länge der
Laufschiene</t>
        </r>
      </text>
    </comment>
    <comment ref="Z91" authorId="0" shapeId="0" xr:uid="{00000000-0006-0000-0200-000072000000}">
      <text>
        <r>
          <rPr>
            <b/>
            <sz val="9"/>
            <color indexed="81"/>
            <rFont val="Tahoma"/>
            <family val="2"/>
          </rPr>
          <t>Länge der
Laufschiene</t>
        </r>
      </text>
    </comment>
    <comment ref="B93" authorId="0" shapeId="0" xr:uid="{00000000-0006-0000-0200-000073000000}">
      <text>
        <r>
          <rPr>
            <b/>
            <sz val="9"/>
            <color indexed="81"/>
            <rFont val="Tahoma"/>
            <family val="2"/>
          </rPr>
          <t>Durchgangsbreite</t>
        </r>
      </text>
    </comment>
    <comment ref="H93" authorId="0" shapeId="0" xr:uid="{00000000-0006-0000-0200-000074000000}">
      <text>
        <r>
          <rPr>
            <b/>
            <sz val="9"/>
            <color indexed="81"/>
            <rFont val="Tahoma"/>
            <family val="2"/>
          </rPr>
          <t>Durchgangsbreite</t>
        </r>
      </text>
    </comment>
    <comment ref="K93" authorId="0" shapeId="0" xr:uid="{00000000-0006-0000-0200-000075000000}">
      <text>
        <r>
          <rPr>
            <b/>
            <sz val="9"/>
            <color indexed="81"/>
            <rFont val="Tahoma"/>
            <family val="2"/>
          </rPr>
          <t>Durchgangsbreite</t>
        </r>
      </text>
    </comment>
    <comment ref="Q93" authorId="0" shapeId="0" xr:uid="{00000000-0006-0000-0200-000076000000}">
      <text>
        <r>
          <rPr>
            <b/>
            <sz val="9"/>
            <color indexed="81"/>
            <rFont val="Tahoma"/>
            <family val="2"/>
          </rPr>
          <t>Durchgangsbreite</t>
        </r>
      </text>
    </comment>
    <comment ref="T93" authorId="0" shapeId="0" xr:uid="{00000000-0006-0000-0200-000077000000}">
      <text>
        <r>
          <rPr>
            <b/>
            <sz val="9"/>
            <color indexed="81"/>
            <rFont val="Tahoma"/>
            <family val="2"/>
          </rPr>
          <t>Durchgangsbreite</t>
        </r>
      </text>
    </comment>
    <comment ref="Z93" authorId="0" shapeId="0" xr:uid="{00000000-0006-0000-0200-000078000000}">
      <text>
        <r>
          <rPr>
            <b/>
            <sz val="9"/>
            <color indexed="81"/>
            <rFont val="Tahoma"/>
            <family val="2"/>
          </rPr>
          <t>Durchgangsbreite</t>
        </r>
      </text>
    </comment>
    <comment ref="B103" authorId="0" shapeId="0" xr:uid="{00000000-0006-0000-0200-000079000000}">
      <text>
        <r>
          <rPr>
            <b/>
            <sz val="9"/>
            <color indexed="81"/>
            <rFont val="Tahoma"/>
            <family val="2"/>
          </rPr>
          <t>lichte Höhe</t>
        </r>
      </text>
    </comment>
    <comment ref="E103" authorId="0" shapeId="0" xr:uid="{00000000-0006-0000-0200-00007A000000}">
      <text>
        <r>
          <rPr>
            <b/>
            <sz val="9"/>
            <color indexed="81"/>
            <rFont val="Tahoma"/>
            <family val="2"/>
          </rPr>
          <t>Abstand zwischen Oberkante Wandöffnung und Unterkante Laufschiene (nur bei Wandmontage)</t>
        </r>
      </text>
    </comment>
    <comment ref="H103" authorId="0" shapeId="0" xr:uid="{00000000-0006-0000-0200-00007B000000}">
      <text>
        <r>
          <rPr>
            <b/>
            <sz val="9"/>
            <color indexed="81"/>
            <rFont val="Tahoma"/>
            <family val="2"/>
          </rPr>
          <t>Griffabstand 1</t>
        </r>
      </text>
    </comment>
    <comment ref="B105" authorId="0" shapeId="0" xr:uid="{00000000-0006-0000-0200-00007C000000}">
      <text>
        <r>
          <rPr>
            <b/>
            <sz val="9"/>
            <color indexed="81"/>
            <rFont val="Tahoma"/>
            <family val="2"/>
          </rPr>
          <t>lichte Weite</t>
        </r>
      </text>
    </comment>
    <comment ref="E105" authorId="0" shapeId="0" xr:uid="{00000000-0006-0000-0200-00007D000000}">
      <text>
        <r>
          <rPr>
            <b/>
            <sz val="9"/>
            <color indexed="81"/>
            <rFont val="Tahoma"/>
            <family val="2"/>
          </rPr>
          <t>Glasdicke</t>
        </r>
      </text>
    </comment>
    <comment ref="H105" authorId="0" shapeId="0" xr:uid="{00000000-0006-0000-0200-00007E000000}">
      <text>
        <r>
          <rPr>
            <b/>
            <sz val="9"/>
            <color indexed="81"/>
            <rFont val="Tahoma"/>
            <family val="2"/>
          </rPr>
          <t>Griffabstand 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groth</author>
  </authors>
  <commentList>
    <comment ref="B48" authorId="0" shapeId="0" xr:uid="{00000000-0006-0000-0300-000001000000}">
      <text>
        <r>
          <rPr>
            <b/>
            <sz val="9"/>
            <color indexed="81"/>
            <rFont val="Tahoma"/>
            <family val="2"/>
          </rPr>
          <t>Glashöhe
Schiebetür</t>
        </r>
      </text>
    </comment>
    <comment ref="H48" authorId="0" shapeId="0" xr:uid="{00000000-0006-0000-0300-000002000000}">
      <text>
        <r>
          <rPr>
            <b/>
            <sz val="9"/>
            <color indexed="81"/>
            <rFont val="Tahoma"/>
            <family val="2"/>
          </rPr>
          <t>Glashöhe
Schiebetür</t>
        </r>
      </text>
    </comment>
    <comment ref="K48" authorId="0" shapeId="0" xr:uid="{00000000-0006-0000-0300-000003000000}">
      <text>
        <r>
          <rPr>
            <b/>
            <sz val="9"/>
            <color indexed="81"/>
            <rFont val="Tahoma"/>
            <family val="2"/>
          </rPr>
          <t>Glashöhe
Schiebetür</t>
        </r>
      </text>
    </comment>
    <comment ref="Q48" authorId="0" shapeId="0" xr:uid="{00000000-0006-0000-0300-000004000000}">
      <text>
        <r>
          <rPr>
            <b/>
            <sz val="9"/>
            <color indexed="81"/>
            <rFont val="Tahoma"/>
            <family val="2"/>
          </rPr>
          <t>Glashöhe
Schiebetür</t>
        </r>
      </text>
    </comment>
    <comment ref="T48" authorId="0" shapeId="0" xr:uid="{00000000-0006-0000-0300-000005000000}">
      <text>
        <r>
          <rPr>
            <b/>
            <sz val="9"/>
            <color indexed="81"/>
            <rFont val="Tahoma"/>
            <family val="2"/>
          </rPr>
          <t>Glashöhe
Schiebetür</t>
        </r>
      </text>
    </comment>
    <comment ref="Z48" authorId="0" shapeId="0" xr:uid="{00000000-0006-0000-0300-000006000000}">
      <text>
        <r>
          <rPr>
            <b/>
            <sz val="9"/>
            <color indexed="81"/>
            <rFont val="Tahoma"/>
            <family val="2"/>
          </rPr>
          <t>Glashöhe
Schiebetür</t>
        </r>
      </text>
    </comment>
    <comment ref="B50" authorId="0" shapeId="0" xr:uid="{00000000-0006-0000-0300-000007000000}">
      <text>
        <r>
          <rPr>
            <b/>
            <sz val="9"/>
            <color indexed="81"/>
            <rFont val="Tahoma"/>
            <family val="2"/>
          </rPr>
          <t>Glashöhe
Schiebetür</t>
        </r>
      </text>
    </comment>
    <comment ref="H50" authorId="0" shapeId="0" xr:uid="{00000000-0006-0000-0300-000008000000}">
      <text>
        <r>
          <rPr>
            <b/>
            <sz val="9"/>
            <color indexed="81"/>
            <rFont val="Tahoma"/>
            <family val="2"/>
          </rPr>
          <t>Glashöhe
Schiebetür</t>
        </r>
      </text>
    </comment>
    <comment ref="K50" authorId="0" shapeId="0" xr:uid="{00000000-0006-0000-0300-000009000000}">
      <text>
        <r>
          <rPr>
            <b/>
            <sz val="9"/>
            <color indexed="81"/>
            <rFont val="Tahoma"/>
            <family val="2"/>
          </rPr>
          <t>Glashöhe
Schiebetür</t>
        </r>
      </text>
    </comment>
    <comment ref="Q50" authorId="0" shapeId="0" xr:uid="{00000000-0006-0000-0300-00000A000000}">
      <text>
        <r>
          <rPr>
            <b/>
            <sz val="9"/>
            <color indexed="81"/>
            <rFont val="Tahoma"/>
            <family val="2"/>
          </rPr>
          <t>Glashöhe
Schiebetür</t>
        </r>
      </text>
    </comment>
    <comment ref="T50" authorId="0" shapeId="0" xr:uid="{00000000-0006-0000-0300-00000B000000}">
      <text>
        <r>
          <rPr>
            <b/>
            <sz val="9"/>
            <color indexed="81"/>
            <rFont val="Tahoma"/>
            <family val="2"/>
          </rPr>
          <t>Glashöhe
Schiebetür</t>
        </r>
      </text>
    </comment>
    <comment ref="Z50" authorId="0" shapeId="0" xr:uid="{00000000-0006-0000-0300-00000C000000}">
      <text>
        <r>
          <rPr>
            <b/>
            <sz val="9"/>
            <color indexed="81"/>
            <rFont val="Tahoma"/>
            <family val="2"/>
          </rPr>
          <t>Glashöhe
Schiebetür</t>
        </r>
      </text>
    </comment>
    <comment ref="B52" authorId="0" shapeId="0" xr:uid="{00000000-0006-0000-0300-00000D000000}">
      <text>
        <r>
          <rPr>
            <b/>
            <sz val="9"/>
            <color indexed="81"/>
            <rFont val="Tahoma"/>
            <family val="2"/>
          </rPr>
          <t>Gewicht
Schiebtür</t>
        </r>
      </text>
    </comment>
    <comment ref="H52" authorId="0" shapeId="0" xr:uid="{00000000-0006-0000-0300-00000E000000}">
      <text>
        <r>
          <rPr>
            <b/>
            <sz val="9"/>
            <color indexed="81"/>
            <rFont val="Tahoma"/>
            <family val="2"/>
          </rPr>
          <t>Gewicht
Schiebtür</t>
        </r>
      </text>
    </comment>
    <comment ref="K52" authorId="0" shapeId="0" xr:uid="{00000000-0006-0000-0300-00000F000000}">
      <text>
        <r>
          <rPr>
            <b/>
            <sz val="9"/>
            <color indexed="81"/>
            <rFont val="Tahoma"/>
            <family val="2"/>
          </rPr>
          <t>Gewicht
Schiebtür</t>
        </r>
      </text>
    </comment>
    <comment ref="Q52" authorId="0" shapeId="0" xr:uid="{00000000-0006-0000-0300-000010000000}">
      <text>
        <r>
          <rPr>
            <b/>
            <sz val="9"/>
            <color indexed="81"/>
            <rFont val="Tahoma"/>
            <family val="2"/>
          </rPr>
          <t>Gewicht
Schiebtür</t>
        </r>
      </text>
    </comment>
    <comment ref="T52" authorId="0" shapeId="0" xr:uid="{00000000-0006-0000-0300-000011000000}">
      <text>
        <r>
          <rPr>
            <b/>
            <sz val="9"/>
            <color indexed="81"/>
            <rFont val="Tahoma"/>
            <family val="2"/>
          </rPr>
          <t>Gewicht
Schiebtür</t>
        </r>
      </text>
    </comment>
    <comment ref="Z52" authorId="0" shapeId="0" xr:uid="{00000000-0006-0000-0300-000012000000}">
      <text>
        <r>
          <rPr>
            <b/>
            <sz val="9"/>
            <color indexed="81"/>
            <rFont val="Tahoma"/>
            <family val="2"/>
          </rPr>
          <t>Gewicht
Schiebtür</t>
        </r>
      </text>
    </comment>
    <comment ref="B54" authorId="0" shapeId="0" xr:uid="{00000000-0006-0000-0300-000013000000}">
      <text>
        <r>
          <rPr>
            <b/>
            <sz val="9"/>
            <color indexed="81"/>
            <rFont val="Tahoma"/>
            <family val="2"/>
          </rPr>
          <t>Länge der
Laufschiene</t>
        </r>
      </text>
    </comment>
    <comment ref="H54" authorId="0" shapeId="0" xr:uid="{00000000-0006-0000-0300-000014000000}">
      <text>
        <r>
          <rPr>
            <b/>
            <sz val="9"/>
            <color indexed="81"/>
            <rFont val="Tahoma"/>
            <family val="2"/>
          </rPr>
          <t>Länge der
Laufschiene</t>
        </r>
      </text>
    </comment>
    <comment ref="K54" authorId="0" shapeId="0" xr:uid="{00000000-0006-0000-0300-000015000000}">
      <text>
        <r>
          <rPr>
            <b/>
            <sz val="9"/>
            <color indexed="81"/>
            <rFont val="Tahoma"/>
            <family val="2"/>
          </rPr>
          <t>Länge der
Laufschiene</t>
        </r>
      </text>
    </comment>
    <comment ref="Q54" authorId="0" shapeId="0" xr:uid="{00000000-0006-0000-0300-000016000000}">
      <text>
        <r>
          <rPr>
            <b/>
            <sz val="9"/>
            <color indexed="81"/>
            <rFont val="Tahoma"/>
            <family val="2"/>
          </rPr>
          <t>Länge der
Laufschiene</t>
        </r>
      </text>
    </comment>
    <comment ref="T54" authorId="0" shapeId="0" xr:uid="{00000000-0006-0000-0300-000017000000}">
      <text>
        <r>
          <rPr>
            <b/>
            <sz val="9"/>
            <color indexed="81"/>
            <rFont val="Tahoma"/>
            <family val="2"/>
          </rPr>
          <t>Länge der
Laufschiene</t>
        </r>
      </text>
    </comment>
    <comment ref="Z54" authorId="0" shapeId="0" xr:uid="{00000000-0006-0000-0300-000018000000}">
      <text>
        <r>
          <rPr>
            <b/>
            <sz val="9"/>
            <color indexed="81"/>
            <rFont val="Tahoma"/>
            <family val="2"/>
          </rPr>
          <t>Länge der
Laufschiene</t>
        </r>
      </text>
    </comment>
    <comment ref="B56" authorId="0" shapeId="0" xr:uid="{00000000-0006-0000-0300-000019000000}">
      <text>
        <r>
          <rPr>
            <b/>
            <sz val="9"/>
            <color indexed="81"/>
            <rFont val="Tahoma"/>
            <family val="2"/>
          </rPr>
          <t>Durchgangsbreite</t>
        </r>
      </text>
    </comment>
    <comment ref="H56" authorId="0" shapeId="0" xr:uid="{00000000-0006-0000-0300-00001A000000}">
      <text>
        <r>
          <rPr>
            <b/>
            <sz val="9"/>
            <color indexed="81"/>
            <rFont val="Tahoma"/>
            <family val="2"/>
          </rPr>
          <t>Durchgangsbreite</t>
        </r>
      </text>
    </comment>
    <comment ref="K56" authorId="0" shapeId="0" xr:uid="{00000000-0006-0000-0300-00001B000000}">
      <text>
        <r>
          <rPr>
            <b/>
            <sz val="9"/>
            <color indexed="81"/>
            <rFont val="Tahoma"/>
            <family val="2"/>
          </rPr>
          <t>Durchgangsbreite</t>
        </r>
      </text>
    </comment>
    <comment ref="Q56" authorId="0" shapeId="0" xr:uid="{00000000-0006-0000-0300-00001C000000}">
      <text>
        <r>
          <rPr>
            <b/>
            <sz val="9"/>
            <color indexed="81"/>
            <rFont val="Tahoma"/>
            <family val="2"/>
          </rPr>
          <t>Durchgangsbreite</t>
        </r>
      </text>
    </comment>
    <comment ref="T56" authorId="0" shapeId="0" xr:uid="{00000000-0006-0000-0300-00001D000000}">
      <text>
        <r>
          <rPr>
            <b/>
            <sz val="9"/>
            <color indexed="81"/>
            <rFont val="Tahoma"/>
            <family val="2"/>
          </rPr>
          <t>Durchgangsbreite</t>
        </r>
      </text>
    </comment>
    <comment ref="Z56" authorId="0" shapeId="0" xr:uid="{00000000-0006-0000-0300-00001E000000}">
      <text>
        <r>
          <rPr>
            <b/>
            <sz val="9"/>
            <color indexed="81"/>
            <rFont val="Tahoma"/>
            <family val="2"/>
          </rPr>
          <t>Durchgangsbreite</t>
        </r>
      </text>
    </comment>
    <comment ref="B60" authorId="0" shapeId="0" xr:uid="{00000000-0006-0000-0300-00001F000000}">
      <text>
        <r>
          <rPr>
            <b/>
            <sz val="9"/>
            <color indexed="81"/>
            <rFont val="Tahoma"/>
            <family val="2"/>
          </rPr>
          <t>Glashöhe
Schiebetür</t>
        </r>
      </text>
    </comment>
    <comment ref="H60" authorId="0" shapeId="0" xr:uid="{00000000-0006-0000-0300-000020000000}">
      <text>
        <r>
          <rPr>
            <b/>
            <sz val="9"/>
            <color indexed="81"/>
            <rFont val="Tahoma"/>
            <family val="2"/>
          </rPr>
          <t>Glashöhe
Schiebetür</t>
        </r>
      </text>
    </comment>
    <comment ref="K60" authorId="0" shapeId="0" xr:uid="{00000000-0006-0000-0300-000021000000}">
      <text>
        <r>
          <rPr>
            <b/>
            <sz val="9"/>
            <color indexed="81"/>
            <rFont val="Tahoma"/>
            <family val="2"/>
          </rPr>
          <t>Glashöhe
Schiebetür</t>
        </r>
      </text>
    </comment>
    <comment ref="Q60" authorId="0" shapeId="0" xr:uid="{00000000-0006-0000-0300-000022000000}">
      <text>
        <r>
          <rPr>
            <b/>
            <sz val="9"/>
            <color indexed="81"/>
            <rFont val="Tahoma"/>
            <family val="2"/>
          </rPr>
          <t>Glashöhe
Schiebetür</t>
        </r>
      </text>
    </comment>
    <comment ref="T60" authorId="0" shapeId="0" xr:uid="{00000000-0006-0000-0300-000023000000}">
      <text>
        <r>
          <rPr>
            <b/>
            <sz val="9"/>
            <color indexed="81"/>
            <rFont val="Tahoma"/>
            <family val="2"/>
          </rPr>
          <t>Glashöhe
Schiebetür</t>
        </r>
      </text>
    </comment>
    <comment ref="Z60" authorId="0" shapeId="0" xr:uid="{00000000-0006-0000-0300-000024000000}">
      <text>
        <r>
          <rPr>
            <b/>
            <sz val="9"/>
            <color indexed="81"/>
            <rFont val="Tahoma"/>
            <family val="2"/>
          </rPr>
          <t>Glashöhe
Schiebetür</t>
        </r>
      </text>
    </comment>
    <comment ref="B62" authorId="0" shapeId="0" xr:uid="{00000000-0006-0000-0300-000025000000}">
      <text>
        <r>
          <rPr>
            <b/>
            <sz val="9"/>
            <color indexed="81"/>
            <rFont val="Tahoma"/>
            <family val="2"/>
          </rPr>
          <t>Glashöhe
Schiebetür</t>
        </r>
      </text>
    </comment>
    <comment ref="H62" authorId="0" shapeId="0" xr:uid="{00000000-0006-0000-0300-000026000000}">
      <text>
        <r>
          <rPr>
            <b/>
            <sz val="9"/>
            <color indexed="81"/>
            <rFont val="Tahoma"/>
            <family val="2"/>
          </rPr>
          <t>Glashöhe
Schiebetür</t>
        </r>
      </text>
    </comment>
    <comment ref="K62" authorId="0" shapeId="0" xr:uid="{00000000-0006-0000-0300-000027000000}">
      <text>
        <r>
          <rPr>
            <b/>
            <sz val="9"/>
            <color indexed="81"/>
            <rFont val="Tahoma"/>
            <family val="2"/>
          </rPr>
          <t>Glashöhe
Schiebetür</t>
        </r>
      </text>
    </comment>
    <comment ref="Q62" authorId="0" shapeId="0" xr:uid="{00000000-0006-0000-0300-000028000000}">
      <text>
        <r>
          <rPr>
            <b/>
            <sz val="9"/>
            <color indexed="81"/>
            <rFont val="Tahoma"/>
            <family val="2"/>
          </rPr>
          <t>Glashöhe
Schiebetür</t>
        </r>
      </text>
    </comment>
    <comment ref="T62" authorId="0" shapeId="0" xr:uid="{00000000-0006-0000-0300-000029000000}">
      <text>
        <r>
          <rPr>
            <b/>
            <sz val="9"/>
            <color indexed="81"/>
            <rFont val="Tahoma"/>
            <family val="2"/>
          </rPr>
          <t>Glashöhe
Schiebetür</t>
        </r>
      </text>
    </comment>
    <comment ref="Z62" authorId="0" shapeId="0" xr:uid="{00000000-0006-0000-0300-00002A000000}">
      <text>
        <r>
          <rPr>
            <b/>
            <sz val="9"/>
            <color indexed="81"/>
            <rFont val="Tahoma"/>
            <family val="2"/>
          </rPr>
          <t>Glashöhe
Schiebetür</t>
        </r>
      </text>
    </comment>
    <comment ref="B64" authorId="0" shapeId="0" xr:uid="{00000000-0006-0000-0300-00002B000000}">
      <text>
        <r>
          <rPr>
            <b/>
            <sz val="9"/>
            <color indexed="81"/>
            <rFont val="Tahoma"/>
            <family val="2"/>
          </rPr>
          <t>Gewicht
Schiebtür</t>
        </r>
      </text>
    </comment>
    <comment ref="H64" authorId="0" shapeId="0" xr:uid="{00000000-0006-0000-0300-00002C000000}">
      <text>
        <r>
          <rPr>
            <b/>
            <sz val="9"/>
            <color indexed="81"/>
            <rFont val="Tahoma"/>
            <family val="2"/>
          </rPr>
          <t>Gewicht
Schiebtür</t>
        </r>
      </text>
    </comment>
    <comment ref="K64" authorId="0" shapeId="0" xr:uid="{00000000-0006-0000-0300-00002D000000}">
      <text>
        <r>
          <rPr>
            <b/>
            <sz val="9"/>
            <color indexed="81"/>
            <rFont val="Tahoma"/>
            <family val="2"/>
          </rPr>
          <t>Gewicht
Schiebtür</t>
        </r>
      </text>
    </comment>
    <comment ref="Q64" authorId="0" shapeId="0" xr:uid="{00000000-0006-0000-0300-00002E000000}">
      <text>
        <r>
          <rPr>
            <b/>
            <sz val="9"/>
            <color indexed="81"/>
            <rFont val="Tahoma"/>
            <family val="2"/>
          </rPr>
          <t>Gewicht
Schiebtür</t>
        </r>
      </text>
    </comment>
    <comment ref="T64" authorId="0" shapeId="0" xr:uid="{00000000-0006-0000-0300-00002F000000}">
      <text>
        <r>
          <rPr>
            <b/>
            <sz val="9"/>
            <color indexed="81"/>
            <rFont val="Tahoma"/>
            <family val="2"/>
          </rPr>
          <t>Gewicht
Schiebtür</t>
        </r>
      </text>
    </comment>
    <comment ref="Z64" authorId="0" shapeId="0" xr:uid="{00000000-0006-0000-0300-000030000000}">
      <text>
        <r>
          <rPr>
            <b/>
            <sz val="9"/>
            <color indexed="81"/>
            <rFont val="Tahoma"/>
            <family val="2"/>
          </rPr>
          <t>Gewicht
Schiebtür</t>
        </r>
      </text>
    </comment>
    <comment ref="B66" authorId="0" shapeId="0" xr:uid="{00000000-0006-0000-0300-000031000000}">
      <text>
        <r>
          <rPr>
            <b/>
            <sz val="9"/>
            <color indexed="81"/>
            <rFont val="Tahoma"/>
            <family val="2"/>
          </rPr>
          <t>Länge der
Laufschiene</t>
        </r>
      </text>
    </comment>
    <comment ref="H66" authorId="0" shapeId="0" xr:uid="{00000000-0006-0000-0300-000032000000}">
      <text>
        <r>
          <rPr>
            <b/>
            <sz val="9"/>
            <color indexed="81"/>
            <rFont val="Tahoma"/>
            <family val="2"/>
          </rPr>
          <t>Länge der
Laufschiene</t>
        </r>
      </text>
    </comment>
    <comment ref="K66" authorId="0" shapeId="0" xr:uid="{00000000-0006-0000-0300-000033000000}">
      <text>
        <r>
          <rPr>
            <b/>
            <sz val="9"/>
            <color indexed="81"/>
            <rFont val="Tahoma"/>
            <family val="2"/>
          </rPr>
          <t>Länge der
Laufschiene</t>
        </r>
      </text>
    </comment>
    <comment ref="Q66" authorId="0" shapeId="0" xr:uid="{00000000-0006-0000-0300-000034000000}">
      <text>
        <r>
          <rPr>
            <b/>
            <sz val="9"/>
            <color indexed="81"/>
            <rFont val="Tahoma"/>
            <family val="2"/>
          </rPr>
          <t>Länge der
Laufschiene</t>
        </r>
      </text>
    </comment>
    <comment ref="T66" authorId="0" shapeId="0" xr:uid="{00000000-0006-0000-0300-000035000000}">
      <text>
        <r>
          <rPr>
            <b/>
            <sz val="9"/>
            <color indexed="81"/>
            <rFont val="Tahoma"/>
            <family val="2"/>
          </rPr>
          <t>Länge der
Laufschiene</t>
        </r>
      </text>
    </comment>
    <comment ref="Z66" authorId="0" shapeId="0" xr:uid="{00000000-0006-0000-0300-000036000000}">
      <text>
        <r>
          <rPr>
            <b/>
            <sz val="9"/>
            <color indexed="81"/>
            <rFont val="Tahoma"/>
            <family val="2"/>
          </rPr>
          <t>Länge der
Laufschiene</t>
        </r>
      </text>
    </comment>
    <comment ref="B68" authorId="0" shapeId="0" xr:uid="{00000000-0006-0000-0300-000037000000}">
      <text>
        <r>
          <rPr>
            <b/>
            <sz val="9"/>
            <color indexed="81"/>
            <rFont val="Tahoma"/>
            <family val="2"/>
          </rPr>
          <t>Durchgangsbreite</t>
        </r>
      </text>
    </comment>
    <comment ref="H68" authorId="0" shapeId="0" xr:uid="{00000000-0006-0000-0300-000038000000}">
      <text>
        <r>
          <rPr>
            <b/>
            <sz val="9"/>
            <color indexed="81"/>
            <rFont val="Tahoma"/>
            <family val="2"/>
          </rPr>
          <t>Durchgangsbreite</t>
        </r>
      </text>
    </comment>
    <comment ref="K68" authorId="0" shapeId="0" xr:uid="{00000000-0006-0000-0300-000039000000}">
      <text>
        <r>
          <rPr>
            <b/>
            <sz val="9"/>
            <color indexed="81"/>
            <rFont val="Tahoma"/>
            <family val="2"/>
          </rPr>
          <t>Durchgangsbreite</t>
        </r>
      </text>
    </comment>
    <comment ref="Q68" authorId="0" shapeId="0" xr:uid="{00000000-0006-0000-0300-00003A000000}">
      <text>
        <r>
          <rPr>
            <b/>
            <sz val="9"/>
            <color indexed="81"/>
            <rFont val="Tahoma"/>
            <family val="2"/>
          </rPr>
          <t>Durchgangsbreite</t>
        </r>
      </text>
    </comment>
    <comment ref="T68" authorId="0" shapeId="0" xr:uid="{00000000-0006-0000-0300-00003B000000}">
      <text>
        <r>
          <rPr>
            <b/>
            <sz val="9"/>
            <color indexed="81"/>
            <rFont val="Tahoma"/>
            <family val="2"/>
          </rPr>
          <t>Durchgangsbreite</t>
        </r>
      </text>
    </comment>
    <comment ref="Z68" authorId="0" shapeId="0" xr:uid="{00000000-0006-0000-0300-00003C000000}">
      <text>
        <r>
          <rPr>
            <b/>
            <sz val="9"/>
            <color indexed="81"/>
            <rFont val="Tahoma"/>
            <family val="2"/>
          </rPr>
          <t>Durchgangsbreite</t>
        </r>
      </text>
    </comment>
    <comment ref="B72" authorId="0" shapeId="0" xr:uid="{00000000-0006-0000-0300-00003D000000}">
      <text>
        <r>
          <rPr>
            <b/>
            <sz val="9"/>
            <color indexed="81"/>
            <rFont val="Tahoma"/>
            <family val="2"/>
          </rPr>
          <t>Glashöhe
Schiebetür</t>
        </r>
      </text>
    </comment>
    <comment ref="H72" authorId="0" shapeId="0" xr:uid="{00000000-0006-0000-0300-00003E000000}">
      <text>
        <r>
          <rPr>
            <b/>
            <sz val="9"/>
            <color indexed="81"/>
            <rFont val="Tahoma"/>
            <family val="2"/>
          </rPr>
          <t>Glashöhe
Schiebetür</t>
        </r>
      </text>
    </comment>
    <comment ref="K72" authorId="0" shapeId="0" xr:uid="{00000000-0006-0000-0300-00003F000000}">
      <text>
        <r>
          <rPr>
            <b/>
            <sz val="9"/>
            <color indexed="81"/>
            <rFont val="Tahoma"/>
            <family val="2"/>
          </rPr>
          <t>Glashöhe
Schiebetür</t>
        </r>
      </text>
    </comment>
    <comment ref="Q72" authorId="0" shapeId="0" xr:uid="{00000000-0006-0000-0300-000040000000}">
      <text>
        <r>
          <rPr>
            <b/>
            <sz val="9"/>
            <color indexed="81"/>
            <rFont val="Tahoma"/>
            <family val="2"/>
          </rPr>
          <t>Glashöhe
Schiebetür</t>
        </r>
      </text>
    </comment>
    <comment ref="T72" authorId="0" shapeId="0" xr:uid="{00000000-0006-0000-0300-000041000000}">
      <text>
        <r>
          <rPr>
            <b/>
            <sz val="9"/>
            <color indexed="81"/>
            <rFont val="Tahoma"/>
            <family val="2"/>
          </rPr>
          <t>Glashöhe
Schiebetür</t>
        </r>
      </text>
    </comment>
    <comment ref="Z72" authorId="0" shapeId="0" xr:uid="{00000000-0006-0000-0300-000042000000}">
      <text>
        <r>
          <rPr>
            <b/>
            <sz val="9"/>
            <color indexed="81"/>
            <rFont val="Tahoma"/>
            <family val="2"/>
          </rPr>
          <t>Glashöhe
Schiebetür</t>
        </r>
      </text>
    </comment>
    <comment ref="B74" authorId="0" shapeId="0" xr:uid="{00000000-0006-0000-0300-000043000000}">
      <text>
        <r>
          <rPr>
            <b/>
            <sz val="9"/>
            <color indexed="81"/>
            <rFont val="Tahoma"/>
            <family val="2"/>
          </rPr>
          <t>Glashöhe
Schiebetür</t>
        </r>
      </text>
    </comment>
    <comment ref="H74" authorId="0" shapeId="0" xr:uid="{00000000-0006-0000-0300-000044000000}">
      <text>
        <r>
          <rPr>
            <b/>
            <sz val="9"/>
            <color indexed="81"/>
            <rFont val="Tahoma"/>
            <family val="2"/>
          </rPr>
          <t>Glashöhe
Schiebetür</t>
        </r>
      </text>
    </comment>
    <comment ref="K74" authorId="0" shapeId="0" xr:uid="{00000000-0006-0000-0300-000045000000}">
      <text>
        <r>
          <rPr>
            <b/>
            <sz val="9"/>
            <color indexed="81"/>
            <rFont val="Tahoma"/>
            <family val="2"/>
          </rPr>
          <t>Glashöhe
Schiebetür</t>
        </r>
      </text>
    </comment>
    <comment ref="Q74" authorId="0" shapeId="0" xr:uid="{00000000-0006-0000-0300-000046000000}">
      <text>
        <r>
          <rPr>
            <b/>
            <sz val="9"/>
            <color indexed="81"/>
            <rFont val="Tahoma"/>
            <family val="2"/>
          </rPr>
          <t>Glashöhe
Schiebetür</t>
        </r>
      </text>
    </comment>
    <comment ref="T74" authorId="0" shapeId="0" xr:uid="{00000000-0006-0000-0300-000047000000}">
      <text>
        <r>
          <rPr>
            <b/>
            <sz val="9"/>
            <color indexed="81"/>
            <rFont val="Tahoma"/>
            <family val="2"/>
          </rPr>
          <t>Glashöhe
Schiebetür</t>
        </r>
      </text>
    </comment>
    <comment ref="Z74" authorId="0" shapeId="0" xr:uid="{00000000-0006-0000-0300-000048000000}">
      <text>
        <r>
          <rPr>
            <b/>
            <sz val="9"/>
            <color indexed="81"/>
            <rFont val="Tahoma"/>
            <family val="2"/>
          </rPr>
          <t>Glashöhe
Schiebetür</t>
        </r>
      </text>
    </comment>
    <comment ref="B76" authorId="0" shapeId="0" xr:uid="{00000000-0006-0000-0300-000049000000}">
      <text>
        <r>
          <rPr>
            <b/>
            <sz val="9"/>
            <color indexed="81"/>
            <rFont val="Tahoma"/>
            <family val="2"/>
          </rPr>
          <t>Gewicht
Schiebtür</t>
        </r>
      </text>
    </comment>
    <comment ref="H76" authorId="0" shapeId="0" xr:uid="{00000000-0006-0000-0300-00004A000000}">
      <text>
        <r>
          <rPr>
            <b/>
            <sz val="9"/>
            <color indexed="81"/>
            <rFont val="Tahoma"/>
            <family val="2"/>
          </rPr>
          <t>Gewicht
Schiebtür</t>
        </r>
      </text>
    </comment>
    <comment ref="K76" authorId="0" shapeId="0" xr:uid="{00000000-0006-0000-0300-00004B000000}">
      <text>
        <r>
          <rPr>
            <b/>
            <sz val="9"/>
            <color indexed="81"/>
            <rFont val="Tahoma"/>
            <family val="2"/>
          </rPr>
          <t>Gewicht
Schiebtür</t>
        </r>
      </text>
    </comment>
    <comment ref="Q76" authorId="0" shapeId="0" xr:uid="{00000000-0006-0000-0300-00004C000000}">
      <text>
        <r>
          <rPr>
            <b/>
            <sz val="9"/>
            <color indexed="81"/>
            <rFont val="Tahoma"/>
            <family val="2"/>
          </rPr>
          <t>Gewicht
Schiebtür</t>
        </r>
      </text>
    </comment>
    <comment ref="T76" authorId="0" shapeId="0" xr:uid="{00000000-0006-0000-0300-00004D000000}">
      <text>
        <r>
          <rPr>
            <b/>
            <sz val="9"/>
            <color indexed="81"/>
            <rFont val="Tahoma"/>
            <family val="2"/>
          </rPr>
          <t>Gewicht
Schiebtür</t>
        </r>
      </text>
    </comment>
    <comment ref="Z76" authorId="0" shapeId="0" xr:uid="{00000000-0006-0000-0300-00004E000000}">
      <text>
        <r>
          <rPr>
            <b/>
            <sz val="9"/>
            <color indexed="81"/>
            <rFont val="Tahoma"/>
            <family val="2"/>
          </rPr>
          <t>Gewicht
Schiebtür</t>
        </r>
      </text>
    </comment>
    <comment ref="B78" authorId="0" shapeId="0" xr:uid="{00000000-0006-0000-0300-00004F000000}">
      <text>
        <r>
          <rPr>
            <b/>
            <sz val="9"/>
            <color indexed="81"/>
            <rFont val="Tahoma"/>
            <family val="2"/>
          </rPr>
          <t>Länge der
Laufschiene</t>
        </r>
      </text>
    </comment>
    <comment ref="H78" authorId="0" shapeId="0" xr:uid="{00000000-0006-0000-0300-000050000000}">
      <text>
        <r>
          <rPr>
            <b/>
            <sz val="9"/>
            <color indexed="81"/>
            <rFont val="Tahoma"/>
            <family val="2"/>
          </rPr>
          <t>Länge der
Laufschiene</t>
        </r>
      </text>
    </comment>
    <comment ref="K78" authorId="0" shapeId="0" xr:uid="{00000000-0006-0000-0300-000051000000}">
      <text>
        <r>
          <rPr>
            <b/>
            <sz val="9"/>
            <color indexed="81"/>
            <rFont val="Tahoma"/>
            <family val="2"/>
          </rPr>
          <t>Länge der
Laufschiene</t>
        </r>
      </text>
    </comment>
    <comment ref="Q78" authorId="0" shapeId="0" xr:uid="{00000000-0006-0000-0300-000052000000}">
      <text>
        <r>
          <rPr>
            <b/>
            <sz val="9"/>
            <color indexed="81"/>
            <rFont val="Tahoma"/>
            <family val="2"/>
          </rPr>
          <t>Länge der
Laufschiene</t>
        </r>
      </text>
    </comment>
    <comment ref="T78" authorId="0" shapeId="0" xr:uid="{00000000-0006-0000-0300-000053000000}">
      <text>
        <r>
          <rPr>
            <b/>
            <sz val="9"/>
            <color indexed="81"/>
            <rFont val="Tahoma"/>
            <family val="2"/>
          </rPr>
          <t>Länge der
Laufschiene</t>
        </r>
      </text>
    </comment>
    <comment ref="Z78" authorId="0" shapeId="0" xr:uid="{00000000-0006-0000-0300-000054000000}">
      <text>
        <r>
          <rPr>
            <b/>
            <sz val="9"/>
            <color indexed="81"/>
            <rFont val="Tahoma"/>
            <family val="2"/>
          </rPr>
          <t>Länge der
Laufschiene</t>
        </r>
      </text>
    </comment>
    <comment ref="B80" authorId="0" shapeId="0" xr:uid="{00000000-0006-0000-0300-000055000000}">
      <text>
        <r>
          <rPr>
            <b/>
            <sz val="9"/>
            <color indexed="81"/>
            <rFont val="Tahoma"/>
            <family val="2"/>
          </rPr>
          <t>Durchgangsbreite</t>
        </r>
      </text>
    </comment>
    <comment ref="H80" authorId="0" shapeId="0" xr:uid="{00000000-0006-0000-0300-000056000000}">
      <text>
        <r>
          <rPr>
            <b/>
            <sz val="9"/>
            <color indexed="81"/>
            <rFont val="Tahoma"/>
            <family val="2"/>
          </rPr>
          <t>Durchgangsbreite</t>
        </r>
      </text>
    </comment>
    <comment ref="K80" authorId="0" shapeId="0" xr:uid="{00000000-0006-0000-0300-000057000000}">
      <text>
        <r>
          <rPr>
            <b/>
            <sz val="9"/>
            <color indexed="81"/>
            <rFont val="Tahoma"/>
            <family val="2"/>
          </rPr>
          <t>Durchgangsbreite</t>
        </r>
      </text>
    </comment>
    <comment ref="Q80" authorId="0" shapeId="0" xr:uid="{00000000-0006-0000-0300-000058000000}">
      <text>
        <r>
          <rPr>
            <b/>
            <sz val="9"/>
            <color indexed="81"/>
            <rFont val="Tahoma"/>
            <family val="2"/>
          </rPr>
          <t>Durchgangsbreite</t>
        </r>
      </text>
    </comment>
    <comment ref="T80" authorId="0" shapeId="0" xr:uid="{00000000-0006-0000-0300-000059000000}">
      <text>
        <r>
          <rPr>
            <b/>
            <sz val="9"/>
            <color indexed="81"/>
            <rFont val="Tahoma"/>
            <family val="2"/>
          </rPr>
          <t>Durchgangsbreite</t>
        </r>
      </text>
    </comment>
    <comment ref="Z80" authorId="0" shapeId="0" xr:uid="{00000000-0006-0000-0300-00005A000000}">
      <text>
        <r>
          <rPr>
            <b/>
            <sz val="9"/>
            <color indexed="81"/>
            <rFont val="Tahoma"/>
            <family val="2"/>
          </rPr>
          <t>Durchgangsbreite</t>
        </r>
      </text>
    </comment>
    <comment ref="B84" authorId="0" shapeId="0" xr:uid="{00000000-0006-0000-0300-00005B000000}">
      <text>
        <r>
          <rPr>
            <b/>
            <sz val="9"/>
            <color indexed="81"/>
            <rFont val="Tahoma"/>
            <family val="2"/>
          </rPr>
          <t>Glashöhe
Schiebetür</t>
        </r>
      </text>
    </comment>
    <comment ref="H84" authorId="0" shapeId="0" xr:uid="{00000000-0006-0000-0300-00005C000000}">
      <text>
        <r>
          <rPr>
            <b/>
            <sz val="9"/>
            <color indexed="81"/>
            <rFont val="Tahoma"/>
            <family val="2"/>
          </rPr>
          <t>Glashöhe
Schiebetür</t>
        </r>
      </text>
    </comment>
    <comment ref="K84" authorId="0" shapeId="0" xr:uid="{00000000-0006-0000-0300-00005D000000}">
      <text>
        <r>
          <rPr>
            <b/>
            <sz val="9"/>
            <color indexed="81"/>
            <rFont val="Tahoma"/>
            <family val="2"/>
          </rPr>
          <t>Glashöhe
Schiebetür</t>
        </r>
      </text>
    </comment>
    <comment ref="Q84" authorId="0" shapeId="0" xr:uid="{00000000-0006-0000-0300-00005E000000}">
      <text>
        <r>
          <rPr>
            <b/>
            <sz val="9"/>
            <color indexed="81"/>
            <rFont val="Tahoma"/>
            <family val="2"/>
          </rPr>
          <t>Glashöhe
Schiebetür</t>
        </r>
      </text>
    </comment>
    <comment ref="T84" authorId="0" shapeId="0" xr:uid="{00000000-0006-0000-0300-00005F000000}">
      <text>
        <r>
          <rPr>
            <b/>
            <sz val="9"/>
            <color indexed="81"/>
            <rFont val="Tahoma"/>
            <family val="2"/>
          </rPr>
          <t>Glashöhe
Schiebetür</t>
        </r>
      </text>
    </comment>
    <comment ref="Z84" authorId="0" shapeId="0" xr:uid="{00000000-0006-0000-0300-000060000000}">
      <text>
        <r>
          <rPr>
            <b/>
            <sz val="9"/>
            <color indexed="81"/>
            <rFont val="Tahoma"/>
            <family val="2"/>
          </rPr>
          <t>Glashöhe
Schiebetür</t>
        </r>
      </text>
    </comment>
    <comment ref="B86" authorId="0" shapeId="0" xr:uid="{00000000-0006-0000-0300-000061000000}">
      <text>
        <r>
          <rPr>
            <b/>
            <sz val="9"/>
            <color indexed="81"/>
            <rFont val="Tahoma"/>
            <family val="2"/>
          </rPr>
          <t>Glashöhe
Schiebetür</t>
        </r>
      </text>
    </comment>
    <comment ref="H86" authorId="0" shapeId="0" xr:uid="{00000000-0006-0000-0300-000062000000}">
      <text>
        <r>
          <rPr>
            <b/>
            <sz val="9"/>
            <color indexed="81"/>
            <rFont val="Tahoma"/>
            <family val="2"/>
          </rPr>
          <t>Glashöhe
Schiebetür</t>
        </r>
      </text>
    </comment>
    <comment ref="K86" authorId="0" shapeId="0" xr:uid="{00000000-0006-0000-0300-000063000000}">
      <text>
        <r>
          <rPr>
            <b/>
            <sz val="9"/>
            <color indexed="81"/>
            <rFont val="Tahoma"/>
            <family val="2"/>
          </rPr>
          <t>Glashöhe
Schiebetür</t>
        </r>
      </text>
    </comment>
    <comment ref="Q86" authorId="0" shapeId="0" xr:uid="{00000000-0006-0000-0300-000064000000}">
      <text>
        <r>
          <rPr>
            <b/>
            <sz val="9"/>
            <color indexed="81"/>
            <rFont val="Tahoma"/>
            <family val="2"/>
          </rPr>
          <t>Glashöhe
Schiebetür</t>
        </r>
      </text>
    </comment>
    <comment ref="T86" authorId="0" shapeId="0" xr:uid="{00000000-0006-0000-0300-000065000000}">
      <text>
        <r>
          <rPr>
            <b/>
            <sz val="9"/>
            <color indexed="81"/>
            <rFont val="Tahoma"/>
            <family val="2"/>
          </rPr>
          <t>Glashöhe
Schiebetür</t>
        </r>
      </text>
    </comment>
    <comment ref="Z86" authorId="0" shapeId="0" xr:uid="{00000000-0006-0000-0300-000066000000}">
      <text>
        <r>
          <rPr>
            <b/>
            <sz val="9"/>
            <color indexed="81"/>
            <rFont val="Tahoma"/>
            <family val="2"/>
          </rPr>
          <t>Glashöhe
Schiebetür</t>
        </r>
      </text>
    </comment>
    <comment ref="B88" authorId="0" shapeId="0" xr:uid="{00000000-0006-0000-0300-000067000000}">
      <text>
        <r>
          <rPr>
            <b/>
            <sz val="9"/>
            <color indexed="81"/>
            <rFont val="Tahoma"/>
            <family val="2"/>
          </rPr>
          <t>Gewicht
Schiebtür</t>
        </r>
      </text>
    </comment>
    <comment ref="H88" authorId="0" shapeId="0" xr:uid="{00000000-0006-0000-0300-000068000000}">
      <text>
        <r>
          <rPr>
            <b/>
            <sz val="9"/>
            <color indexed="81"/>
            <rFont val="Tahoma"/>
            <family val="2"/>
          </rPr>
          <t>Gewicht
Schiebtür</t>
        </r>
      </text>
    </comment>
    <comment ref="K88" authorId="0" shapeId="0" xr:uid="{00000000-0006-0000-0300-000069000000}">
      <text>
        <r>
          <rPr>
            <b/>
            <sz val="9"/>
            <color indexed="81"/>
            <rFont val="Tahoma"/>
            <family val="2"/>
          </rPr>
          <t>Gewicht
Schiebtür</t>
        </r>
      </text>
    </comment>
    <comment ref="Q88" authorId="0" shapeId="0" xr:uid="{00000000-0006-0000-0300-00006A000000}">
      <text>
        <r>
          <rPr>
            <b/>
            <sz val="9"/>
            <color indexed="81"/>
            <rFont val="Tahoma"/>
            <family val="2"/>
          </rPr>
          <t>Gewicht
Schiebtür</t>
        </r>
      </text>
    </comment>
    <comment ref="T88" authorId="0" shapeId="0" xr:uid="{00000000-0006-0000-0300-00006B000000}">
      <text>
        <r>
          <rPr>
            <b/>
            <sz val="9"/>
            <color indexed="81"/>
            <rFont val="Tahoma"/>
            <family val="2"/>
          </rPr>
          <t>Gewicht
Schiebtür</t>
        </r>
      </text>
    </comment>
    <comment ref="Z88" authorId="0" shapeId="0" xr:uid="{00000000-0006-0000-0300-00006C000000}">
      <text>
        <r>
          <rPr>
            <b/>
            <sz val="9"/>
            <color indexed="81"/>
            <rFont val="Tahoma"/>
            <family val="2"/>
          </rPr>
          <t>Gewicht
Schiebtür</t>
        </r>
      </text>
    </comment>
    <comment ref="B90" authorId="0" shapeId="0" xr:uid="{00000000-0006-0000-0300-00006D000000}">
      <text>
        <r>
          <rPr>
            <b/>
            <sz val="9"/>
            <color indexed="81"/>
            <rFont val="Tahoma"/>
            <family val="2"/>
          </rPr>
          <t>Länge der
Laufschiene</t>
        </r>
      </text>
    </comment>
    <comment ref="H90" authorId="0" shapeId="0" xr:uid="{00000000-0006-0000-0300-00006E000000}">
      <text>
        <r>
          <rPr>
            <b/>
            <sz val="9"/>
            <color indexed="81"/>
            <rFont val="Tahoma"/>
            <family val="2"/>
          </rPr>
          <t>Länge der
Laufschiene</t>
        </r>
      </text>
    </comment>
    <comment ref="K90" authorId="0" shapeId="0" xr:uid="{00000000-0006-0000-0300-00006F000000}">
      <text>
        <r>
          <rPr>
            <b/>
            <sz val="9"/>
            <color indexed="81"/>
            <rFont val="Tahoma"/>
            <family val="2"/>
          </rPr>
          <t>Länge der
Laufschiene</t>
        </r>
      </text>
    </comment>
    <comment ref="Q90" authorId="0" shapeId="0" xr:uid="{00000000-0006-0000-0300-000070000000}">
      <text>
        <r>
          <rPr>
            <b/>
            <sz val="9"/>
            <color indexed="81"/>
            <rFont val="Tahoma"/>
            <family val="2"/>
          </rPr>
          <t>Länge der
Laufschiene</t>
        </r>
      </text>
    </comment>
    <comment ref="T90" authorId="0" shapeId="0" xr:uid="{00000000-0006-0000-0300-000071000000}">
      <text>
        <r>
          <rPr>
            <b/>
            <sz val="9"/>
            <color indexed="81"/>
            <rFont val="Tahoma"/>
            <family val="2"/>
          </rPr>
          <t>Länge der
Laufschiene</t>
        </r>
      </text>
    </comment>
    <comment ref="Z90" authorId="0" shapeId="0" xr:uid="{00000000-0006-0000-0300-000072000000}">
      <text>
        <r>
          <rPr>
            <b/>
            <sz val="9"/>
            <color indexed="81"/>
            <rFont val="Tahoma"/>
            <family val="2"/>
          </rPr>
          <t>Länge der
Laufschiene</t>
        </r>
      </text>
    </comment>
    <comment ref="B92" authorId="0" shapeId="0" xr:uid="{00000000-0006-0000-0300-000073000000}">
      <text>
        <r>
          <rPr>
            <b/>
            <sz val="9"/>
            <color indexed="81"/>
            <rFont val="Tahoma"/>
            <family val="2"/>
          </rPr>
          <t>Durchgangsbreite</t>
        </r>
      </text>
    </comment>
    <comment ref="H92" authorId="0" shapeId="0" xr:uid="{00000000-0006-0000-0300-000074000000}">
      <text>
        <r>
          <rPr>
            <b/>
            <sz val="9"/>
            <color indexed="81"/>
            <rFont val="Tahoma"/>
            <family val="2"/>
          </rPr>
          <t>Durchgangsbreite</t>
        </r>
      </text>
    </comment>
    <comment ref="K92" authorId="0" shapeId="0" xr:uid="{00000000-0006-0000-0300-000075000000}">
      <text>
        <r>
          <rPr>
            <b/>
            <sz val="9"/>
            <color indexed="81"/>
            <rFont val="Tahoma"/>
            <family val="2"/>
          </rPr>
          <t>Durchgangsbreite</t>
        </r>
      </text>
    </comment>
    <comment ref="Q92" authorId="0" shapeId="0" xr:uid="{00000000-0006-0000-0300-000076000000}">
      <text>
        <r>
          <rPr>
            <b/>
            <sz val="9"/>
            <color indexed="81"/>
            <rFont val="Tahoma"/>
            <family val="2"/>
          </rPr>
          <t>Durchgangsbreite</t>
        </r>
      </text>
    </comment>
    <comment ref="T92" authorId="0" shapeId="0" xr:uid="{00000000-0006-0000-0300-000077000000}">
      <text>
        <r>
          <rPr>
            <b/>
            <sz val="9"/>
            <color indexed="81"/>
            <rFont val="Tahoma"/>
            <family val="2"/>
          </rPr>
          <t>Durchgangsbreite</t>
        </r>
      </text>
    </comment>
    <comment ref="Z92" authorId="0" shapeId="0" xr:uid="{00000000-0006-0000-0300-000078000000}">
      <text>
        <r>
          <rPr>
            <b/>
            <sz val="9"/>
            <color indexed="81"/>
            <rFont val="Tahoma"/>
            <family val="2"/>
          </rPr>
          <t>Durchgangsbreite</t>
        </r>
      </text>
    </comment>
    <comment ref="B102" authorId="0" shapeId="0" xr:uid="{00000000-0006-0000-0300-000079000000}">
      <text>
        <r>
          <rPr>
            <b/>
            <sz val="9"/>
            <color indexed="81"/>
            <rFont val="Tahoma"/>
            <family val="2"/>
          </rPr>
          <t>lichte Höhe</t>
        </r>
      </text>
    </comment>
    <comment ref="E102" authorId="0" shapeId="0" xr:uid="{00000000-0006-0000-0300-00007A000000}">
      <text>
        <r>
          <rPr>
            <b/>
            <sz val="9"/>
            <color indexed="81"/>
            <rFont val="Tahoma"/>
            <family val="2"/>
          </rPr>
          <t>Abstand zwischen Oberkante Wandöffnung und Unterkante Laufschiene (nur bei Wandmontage)</t>
        </r>
      </text>
    </comment>
    <comment ref="H102" authorId="0" shapeId="0" xr:uid="{00000000-0006-0000-0300-00007B000000}">
      <text>
        <r>
          <rPr>
            <b/>
            <sz val="9"/>
            <color indexed="81"/>
            <rFont val="Tahoma"/>
            <family val="2"/>
          </rPr>
          <t>Griffabstand 1</t>
        </r>
      </text>
    </comment>
    <comment ref="B104" authorId="0" shapeId="0" xr:uid="{00000000-0006-0000-0300-00007C000000}">
      <text>
        <r>
          <rPr>
            <b/>
            <sz val="9"/>
            <color indexed="81"/>
            <rFont val="Tahoma"/>
            <family val="2"/>
          </rPr>
          <t>lichte Weite</t>
        </r>
      </text>
    </comment>
    <comment ref="E104" authorId="0" shapeId="0" xr:uid="{00000000-0006-0000-0300-00007D000000}">
      <text>
        <r>
          <rPr>
            <b/>
            <sz val="9"/>
            <color indexed="81"/>
            <rFont val="Tahoma"/>
            <family val="2"/>
          </rPr>
          <t>Glasdicke</t>
        </r>
      </text>
    </comment>
    <comment ref="H104" authorId="0" shapeId="0" xr:uid="{00000000-0006-0000-0300-00007E000000}">
      <text>
        <r>
          <rPr>
            <b/>
            <sz val="9"/>
            <color indexed="81"/>
            <rFont val="Tahoma"/>
            <family val="2"/>
          </rPr>
          <t>Griffabstand 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groth</author>
  </authors>
  <commentList>
    <comment ref="B49" authorId="0" shapeId="0" xr:uid="{00000000-0006-0000-0400-000001000000}">
      <text>
        <r>
          <rPr>
            <b/>
            <sz val="9"/>
            <color indexed="81"/>
            <rFont val="Tahoma"/>
            <family val="2"/>
          </rPr>
          <t>Glashöhe
Schiebetür</t>
        </r>
      </text>
    </comment>
    <comment ref="H49" authorId="0" shapeId="0" xr:uid="{00000000-0006-0000-0400-000002000000}">
      <text>
        <r>
          <rPr>
            <b/>
            <sz val="9"/>
            <color indexed="81"/>
            <rFont val="Tahoma"/>
            <family val="2"/>
          </rPr>
          <t>Glashöhe
Schiebetür</t>
        </r>
      </text>
    </comment>
    <comment ref="K49" authorId="0" shapeId="0" xr:uid="{00000000-0006-0000-0400-000003000000}">
      <text>
        <r>
          <rPr>
            <b/>
            <sz val="9"/>
            <color indexed="81"/>
            <rFont val="Tahoma"/>
            <family val="2"/>
          </rPr>
          <t>Glashöhe
Schiebetür</t>
        </r>
      </text>
    </comment>
    <comment ref="Q49" authorId="0" shapeId="0" xr:uid="{00000000-0006-0000-0400-000004000000}">
      <text>
        <r>
          <rPr>
            <b/>
            <sz val="9"/>
            <color indexed="81"/>
            <rFont val="Tahoma"/>
            <family val="2"/>
          </rPr>
          <t>Glashöhe
Schiebetür</t>
        </r>
      </text>
    </comment>
    <comment ref="T49" authorId="0" shapeId="0" xr:uid="{00000000-0006-0000-0400-000005000000}">
      <text>
        <r>
          <rPr>
            <b/>
            <sz val="9"/>
            <color indexed="81"/>
            <rFont val="Tahoma"/>
            <family val="2"/>
          </rPr>
          <t>Glashöhe
Schiebetür</t>
        </r>
      </text>
    </comment>
    <comment ref="Z49" authorId="0" shapeId="0" xr:uid="{00000000-0006-0000-0400-000006000000}">
      <text>
        <r>
          <rPr>
            <b/>
            <sz val="9"/>
            <color indexed="81"/>
            <rFont val="Tahoma"/>
            <family val="2"/>
          </rPr>
          <t>Glashöhe
Schiebetür</t>
        </r>
      </text>
    </comment>
    <comment ref="B51" authorId="0" shapeId="0" xr:uid="{00000000-0006-0000-0400-000007000000}">
      <text>
        <r>
          <rPr>
            <b/>
            <sz val="9"/>
            <color indexed="81"/>
            <rFont val="Tahoma"/>
            <family val="2"/>
          </rPr>
          <t>Glashöhe
Schiebetür</t>
        </r>
      </text>
    </comment>
    <comment ref="H51" authorId="0" shapeId="0" xr:uid="{00000000-0006-0000-0400-000008000000}">
      <text>
        <r>
          <rPr>
            <b/>
            <sz val="9"/>
            <color indexed="81"/>
            <rFont val="Tahoma"/>
            <family val="2"/>
          </rPr>
          <t>Glashöhe
Schiebetür</t>
        </r>
      </text>
    </comment>
    <comment ref="K51" authorId="0" shapeId="0" xr:uid="{00000000-0006-0000-0400-000009000000}">
      <text>
        <r>
          <rPr>
            <b/>
            <sz val="9"/>
            <color indexed="81"/>
            <rFont val="Tahoma"/>
            <family val="2"/>
          </rPr>
          <t>Glashöhe
Schiebetür</t>
        </r>
      </text>
    </comment>
    <comment ref="Q51" authorId="0" shapeId="0" xr:uid="{00000000-0006-0000-0400-00000A000000}">
      <text>
        <r>
          <rPr>
            <b/>
            <sz val="9"/>
            <color indexed="81"/>
            <rFont val="Tahoma"/>
            <family val="2"/>
          </rPr>
          <t>Glashöhe
Schiebetür</t>
        </r>
      </text>
    </comment>
    <comment ref="T51" authorId="0" shapeId="0" xr:uid="{00000000-0006-0000-0400-00000B000000}">
      <text>
        <r>
          <rPr>
            <b/>
            <sz val="9"/>
            <color indexed="81"/>
            <rFont val="Tahoma"/>
            <family val="2"/>
          </rPr>
          <t>Glashöhe
Schiebetür</t>
        </r>
      </text>
    </comment>
    <comment ref="Z51" authorId="0" shapeId="0" xr:uid="{00000000-0006-0000-0400-00000C000000}">
      <text>
        <r>
          <rPr>
            <b/>
            <sz val="9"/>
            <color indexed="81"/>
            <rFont val="Tahoma"/>
            <family val="2"/>
          </rPr>
          <t>Glashöhe
Schiebetür</t>
        </r>
      </text>
    </comment>
    <comment ref="B53" authorId="0" shapeId="0" xr:uid="{00000000-0006-0000-0400-00000D000000}">
      <text>
        <r>
          <rPr>
            <b/>
            <sz val="9"/>
            <color indexed="81"/>
            <rFont val="Tahoma"/>
            <family val="2"/>
          </rPr>
          <t>Gewicht
Schiebtür</t>
        </r>
      </text>
    </comment>
    <comment ref="H53" authorId="0" shapeId="0" xr:uid="{00000000-0006-0000-0400-00000E000000}">
      <text>
        <r>
          <rPr>
            <b/>
            <sz val="9"/>
            <color indexed="81"/>
            <rFont val="Tahoma"/>
            <family val="2"/>
          </rPr>
          <t>Gewicht
Schiebtür</t>
        </r>
      </text>
    </comment>
    <comment ref="K53" authorId="0" shapeId="0" xr:uid="{00000000-0006-0000-0400-00000F000000}">
      <text>
        <r>
          <rPr>
            <b/>
            <sz val="9"/>
            <color indexed="81"/>
            <rFont val="Tahoma"/>
            <family val="2"/>
          </rPr>
          <t>Gewicht
Schiebtür</t>
        </r>
      </text>
    </comment>
    <comment ref="Q53" authorId="0" shapeId="0" xr:uid="{00000000-0006-0000-0400-000010000000}">
      <text>
        <r>
          <rPr>
            <b/>
            <sz val="9"/>
            <color indexed="81"/>
            <rFont val="Tahoma"/>
            <family val="2"/>
          </rPr>
          <t>Gewicht
Schiebtür</t>
        </r>
      </text>
    </comment>
    <comment ref="T53" authorId="0" shapeId="0" xr:uid="{00000000-0006-0000-0400-000011000000}">
      <text>
        <r>
          <rPr>
            <b/>
            <sz val="9"/>
            <color indexed="81"/>
            <rFont val="Tahoma"/>
            <family val="2"/>
          </rPr>
          <t>Gewicht
Schiebtür</t>
        </r>
      </text>
    </comment>
    <comment ref="Z53" authorId="0" shapeId="0" xr:uid="{00000000-0006-0000-0400-000012000000}">
      <text>
        <r>
          <rPr>
            <b/>
            <sz val="9"/>
            <color indexed="81"/>
            <rFont val="Tahoma"/>
            <family val="2"/>
          </rPr>
          <t>Gewicht
Schiebtür</t>
        </r>
      </text>
    </comment>
    <comment ref="B55" authorId="0" shapeId="0" xr:uid="{00000000-0006-0000-0400-000013000000}">
      <text>
        <r>
          <rPr>
            <b/>
            <sz val="9"/>
            <color indexed="81"/>
            <rFont val="Tahoma"/>
            <family val="2"/>
          </rPr>
          <t>Länge der
Laufschiene</t>
        </r>
      </text>
    </comment>
    <comment ref="H55" authorId="0" shapeId="0" xr:uid="{00000000-0006-0000-0400-000014000000}">
      <text>
        <r>
          <rPr>
            <b/>
            <sz val="9"/>
            <color indexed="81"/>
            <rFont val="Tahoma"/>
            <family val="2"/>
          </rPr>
          <t>Länge der
Laufschiene</t>
        </r>
      </text>
    </comment>
    <comment ref="K55" authorId="0" shapeId="0" xr:uid="{00000000-0006-0000-0400-000015000000}">
      <text>
        <r>
          <rPr>
            <b/>
            <sz val="9"/>
            <color indexed="81"/>
            <rFont val="Tahoma"/>
            <family val="2"/>
          </rPr>
          <t>Länge der
Laufschiene</t>
        </r>
      </text>
    </comment>
    <comment ref="Q55" authorId="0" shapeId="0" xr:uid="{00000000-0006-0000-0400-000016000000}">
      <text>
        <r>
          <rPr>
            <b/>
            <sz val="9"/>
            <color indexed="81"/>
            <rFont val="Tahoma"/>
            <family val="2"/>
          </rPr>
          <t>Länge der
Laufschiene</t>
        </r>
      </text>
    </comment>
    <comment ref="T55" authorId="0" shapeId="0" xr:uid="{00000000-0006-0000-0400-000017000000}">
      <text>
        <r>
          <rPr>
            <b/>
            <sz val="9"/>
            <color indexed="81"/>
            <rFont val="Tahoma"/>
            <family val="2"/>
          </rPr>
          <t>Länge der
Laufschiene</t>
        </r>
      </text>
    </comment>
    <comment ref="Z55" authorId="0" shapeId="0" xr:uid="{00000000-0006-0000-0400-000018000000}">
      <text>
        <r>
          <rPr>
            <b/>
            <sz val="9"/>
            <color indexed="81"/>
            <rFont val="Tahoma"/>
            <family val="2"/>
          </rPr>
          <t>Länge der
Laufschiene</t>
        </r>
      </text>
    </comment>
    <comment ref="B57" authorId="0" shapeId="0" xr:uid="{00000000-0006-0000-0400-000019000000}">
      <text>
        <r>
          <rPr>
            <b/>
            <sz val="9"/>
            <color indexed="81"/>
            <rFont val="Tahoma"/>
            <family val="2"/>
          </rPr>
          <t>Durchgangsbreite</t>
        </r>
      </text>
    </comment>
    <comment ref="H57" authorId="0" shapeId="0" xr:uid="{00000000-0006-0000-0400-00001A000000}">
      <text>
        <r>
          <rPr>
            <b/>
            <sz val="9"/>
            <color indexed="81"/>
            <rFont val="Tahoma"/>
            <family val="2"/>
          </rPr>
          <t>Durchgangsbreite</t>
        </r>
      </text>
    </comment>
    <comment ref="K57" authorId="0" shapeId="0" xr:uid="{00000000-0006-0000-0400-00001B000000}">
      <text>
        <r>
          <rPr>
            <b/>
            <sz val="9"/>
            <color indexed="81"/>
            <rFont val="Tahoma"/>
            <family val="2"/>
          </rPr>
          <t>Durchgangsbreite</t>
        </r>
      </text>
    </comment>
    <comment ref="Q57" authorId="0" shapeId="0" xr:uid="{00000000-0006-0000-0400-00001C000000}">
      <text>
        <r>
          <rPr>
            <b/>
            <sz val="9"/>
            <color indexed="81"/>
            <rFont val="Tahoma"/>
            <family val="2"/>
          </rPr>
          <t>Durchgangsbreite</t>
        </r>
      </text>
    </comment>
    <comment ref="T57" authorId="0" shapeId="0" xr:uid="{00000000-0006-0000-0400-00001D000000}">
      <text>
        <r>
          <rPr>
            <b/>
            <sz val="9"/>
            <color indexed="81"/>
            <rFont val="Tahoma"/>
            <family val="2"/>
          </rPr>
          <t>Durchgangsbreite</t>
        </r>
      </text>
    </comment>
    <comment ref="Z57" authorId="0" shapeId="0" xr:uid="{00000000-0006-0000-0400-00001E000000}">
      <text>
        <r>
          <rPr>
            <b/>
            <sz val="9"/>
            <color indexed="81"/>
            <rFont val="Tahoma"/>
            <family val="2"/>
          </rPr>
          <t>Durchgangsbreite</t>
        </r>
      </text>
    </comment>
    <comment ref="B61" authorId="0" shapeId="0" xr:uid="{00000000-0006-0000-0400-00001F000000}">
      <text>
        <r>
          <rPr>
            <b/>
            <sz val="9"/>
            <color indexed="81"/>
            <rFont val="Tahoma"/>
            <family val="2"/>
          </rPr>
          <t>Glashöhe
Schiebetür</t>
        </r>
      </text>
    </comment>
    <comment ref="H61" authorId="0" shapeId="0" xr:uid="{00000000-0006-0000-0400-000020000000}">
      <text>
        <r>
          <rPr>
            <b/>
            <sz val="9"/>
            <color indexed="81"/>
            <rFont val="Tahoma"/>
            <family val="2"/>
          </rPr>
          <t>Glashöhe
Schiebetür</t>
        </r>
      </text>
    </comment>
    <comment ref="K61" authorId="0" shapeId="0" xr:uid="{00000000-0006-0000-0400-000021000000}">
      <text>
        <r>
          <rPr>
            <b/>
            <sz val="9"/>
            <color indexed="81"/>
            <rFont val="Tahoma"/>
            <family val="2"/>
          </rPr>
          <t>Glashöhe
Schiebetür</t>
        </r>
      </text>
    </comment>
    <comment ref="Q61" authorId="0" shapeId="0" xr:uid="{00000000-0006-0000-0400-000022000000}">
      <text>
        <r>
          <rPr>
            <b/>
            <sz val="9"/>
            <color indexed="81"/>
            <rFont val="Tahoma"/>
            <family val="2"/>
          </rPr>
          <t>Glashöhe
Schiebetür</t>
        </r>
      </text>
    </comment>
    <comment ref="T61" authorId="0" shapeId="0" xr:uid="{00000000-0006-0000-0400-000023000000}">
      <text>
        <r>
          <rPr>
            <b/>
            <sz val="9"/>
            <color indexed="81"/>
            <rFont val="Tahoma"/>
            <family val="2"/>
          </rPr>
          <t>Glashöhe
Schiebetür</t>
        </r>
      </text>
    </comment>
    <comment ref="Z61" authorId="0" shapeId="0" xr:uid="{00000000-0006-0000-0400-000024000000}">
      <text>
        <r>
          <rPr>
            <b/>
            <sz val="9"/>
            <color indexed="81"/>
            <rFont val="Tahoma"/>
            <family val="2"/>
          </rPr>
          <t>Glashöhe
Schiebetür</t>
        </r>
      </text>
    </comment>
    <comment ref="B63" authorId="0" shapeId="0" xr:uid="{00000000-0006-0000-0400-000025000000}">
      <text>
        <r>
          <rPr>
            <b/>
            <sz val="9"/>
            <color indexed="81"/>
            <rFont val="Tahoma"/>
            <family val="2"/>
          </rPr>
          <t>Glashöhe
Schiebetür</t>
        </r>
      </text>
    </comment>
    <comment ref="H63" authorId="0" shapeId="0" xr:uid="{00000000-0006-0000-0400-000026000000}">
      <text>
        <r>
          <rPr>
            <b/>
            <sz val="9"/>
            <color indexed="81"/>
            <rFont val="Tahoma"/>
            <family val="2"/>
          </rPr>
          <t>Glashöhe
Schiebetür</t>
        </r>
      </text>
    </comment>
    <comment ref="K63" authorId="0" shapeId="0" xr:uid="{00000000-0006-0000-0400-000027000000}">
      <text>
        <r>
          <rPr>
            <b/>
            <sz val="9"/>
            <color indexed="81"/>
            <rFont val="Tahoma"/>
            <family val="2"/>
          </rPr>
          <t>Glashöhe
Schiebetür</t>
        </r>
      </text>
    </comment>
    <comment ref="Q63" authorId="0" shapeId="0" xr:uid="{00000000-0006-0000-0400-000028000000}">
      <text>
        <r>
          <rPr>
            <b/>
            <sz val="9"/>
            <color indexed="81"/>
            <rFont val="Tahoma"/>
            <family val="2"/>
          </rPr>
          <t>Glashöhe
Schiebetür</t>
        </r>
      </text>
    </comment>
    <comment ref="T63" authorId="0" shapeId="0" xr:uid="{00000000-0006-0000-0400-000029000000}">
      <text>
        <r>
          <rPr>
            <b/>
            <sz val="9"/>
            <color indexed="81"/>
            <rFont val="Tahoma"/>
            <family val="2"/>
          </rPr>
          <t>Glashöhe
Schiebetür</t>
        </r>
      </text>
    </comment>
    <comment ref="Z63" authorId="0" shapeId="0" xr:uid="{00000000-0006-0000-0400-00002A000000}">
      <text>
        <r>
          <rPr>
            <b/>
            <sz val="9"/>
            <color indexed="81"/>
            <rFont val="Tahoma"/>
            <family val="2"/>
          </rPr>
          <t>Glashöhe
Schiebetür</t>
        </r>
      </text>
    </comment>
    <comment ref="B65" authorId="0" shapeId="0" xr:uid="{00000000-0006-0000-0400-00002B000000}">
      <text>
        <r>
          <rPr>
            <b/>
            <sz val="9"/>
            <color indexed="81"/>
            <rFont val="Tahoma"/>
            <family val="2"/>
          </rPr>
          <t>Gewicht
Schiebtür</t>
        </r>
      </text>
    </comment>
    <comment ref="H65" authorId="0" shapeId="0" xr:uid="{00000000-0006-0000-0400-00002C000000}">
      <text>
        <r>
          <rPr>
            <b/>
            <sz val="9"/>
            <color indexed="81"/>
            <rFont val="Tahoma"/>
            <family val="2"/>
          </rPr>
          <t>Gewicht
Schiebtür</t>
        </r>
      </text>
    </comment>
    <comment ref="K65" authorId="0" shapeId="0" xr:uid="{00000000-0006-0000-0400-00002D000000}">
      <text>
        <r>
          <rPr>
            <b/>
            <sz val="9"/>
            <color indexed="81"/>
            <rFont val="Tahoma"/>
            <family val="2"/>
          </rPr>
          <t>Gewicht
Schiebtür</t>
        </r>
      </text>
    </comment>
    <comment ref="Q65" authorId="0" shapeId="0" xr:uid="{00000000-0006-0000-0400-00002E000000}">
      <text>
        <r>
          <rPr>
            <b/>
            <sz val="9"/>
            <color indexed="81"/>
            <rFont val="Tahoma"/>
            <family val="2"/>
          </rPr>
          <t>Gewicht
Schiebtür</t>
        </r>
      </text>
    </comment>
    <comment ref="T65" authorId="0" shapeId="0" xr:uid="{00000000-0006-0000-0400-00002F000000}">
      <text>
        <r>
          <rPr>
            <b/>
            <sz val="9"/>
            <color indexed="81"/>
            <rFont val="Tahoma"/>
            <family val="2"/>
          </rPr>
          <t>Gewicht
Schiebtür</t>
        </r>
      </text>
    </comment>
    <comment ref="Z65" authorId="0" shapeId="0" xr:uid="{00000000-0006-0000-0400-000030000000}">
      <text>
        <r>
          <rPr>
            <b/>
            <sz val="9"/>
            <color indexed="81"/>
            <rFont val="Tahoma"/>
            <family val="2"/>
          </rPr>
          <t>Gewicht
Schiebtür</t>
        </r>
      </text>
    </comment>
    <comment ref="B67" authorId="0" shapeId="0" xr:uid="{00000000-0006-0000-0400-000031000000}">
      <text>
        <r>
          <rPr>
            <b/>
            <sz val="9"/>
            <color indexed="81"/>
            <rFont val="Tahoma"/>
            <family val="2"/>
          </rPr>
          <t>Länge der
Laufschiene</t>
        </r>
      </text>
    </comment>
    <comment ref="H67" authorId="0" shapeId="0" xr:uid="{00000000-0006-0000-0400-000032000000}">
      <text>
        <r>
          <rPr>
            <b/>
            <sz val="9"/>
            <color indexed="81"/>
            <rFont val="Tahoma"/>
            <family val="2"/>
          </rPr>
          <t>Länge der
Laufschiene</t>
        </r>
      </text>
    </comment>
    <comment ref="K67" authorId="0" shapeId="0" xr:uid="{00000000-0006-0000-0400-000033000000}">
      <text>
        <r>
          <rPr>
            <b/>
            <sz val="9"/>
            <color indexed="81"/>
            <rFont val="Tahoma"/>
            <family val="2"/>
          </rPr>
          <t>Länge der
Laufschiene</t>
        </r>
      </text>
    </comment>
    <comment ref="Q67" authorId="0" shapeId="0" xr:uid="{00000000-0006-0000-0400-000034000000}">
      <text>
        <r>
          <rPr>
            <b/>
            <sz val="9"/>
            <color indexed="81"/>
            <rFont val="Tahoma"/>
            <family val="2"/>
          </rPr>
          <t>Länge der
Laufschiene</t>
        </r>
      </text>
    </comment>
    <comment ref="T67" authorId="0" shapeId="0" xr:uid="{00000000-0006-0000-0400-000035000000}">
      <text>
        <r>
          <rPr>
            <b/>
            <sz val="9"/>
            <color indexed="81"/>
            <rFont val="Tahoma"/>
            <family val="2"/>
          </rPr>
          <t>Länge der
Laufschiene</t>
        </r>
      </text>
    </comment>
    <comment ref="Z67" authorId="0" shapeId="0" xr:uid="{00000000-0006-0000-0400-000036000000}">
      <text>
        <r>
          <rPr>
            <b/>
            <sz val="9"/>
            <color indexed="81"/>
            <rFont val="Tahoma"/>
            <family val="2"/>
          </rPr>
          <t>Länge der
Laufschiene</t>
        </r>
      </text>
    </comment>
    <comment ref="B69" authorId="0" shapeId="0" xr:uid="{00000000-0006-0000-0400-000037000000}">
      <text>
        <r>
          <rPr>
            <b/>
            <sz val="9"/>
            <color indexed="81"/>
            <rFont val="Tahoma"/>
            <family val="2"/>
          </rPr>
          <t>Durchgangsbreite</t>
        </r>
      </text>
    </comment>
    <comment ref="H69" authorId="0" shapeId="0" xr:uid="{00000000-0006-0000-0400-000038000000}">
      <text>
        <r>
          <rPr>
            <b/>
            <sz val="9"/>
            <color indexed="81"/>
            <rFont val="Tahoma"/>
            <family val="2"/>
          </rPr>
          <t>Durchgangsbreite</t>
        </r>
      </text>
    </comment>
    <comment ref="K69" authorId="0" shapeId="0" xr:uid="{00000000-0006-0000-0400-000039000000}">
      <text>
        <r>
          <rPr>
            <b/>
            <sz val="9"/>
            <color indexed="81"/>
            <rFont val="Tahoma"/>
            <family val="2"/>
          </rPr>
          <t>Durchgangsbreite</t>
        </r>
      </text>
    </comment>
    <comment ref="Q69" authorId="0" shapeId="0" xr:uid="{00000000-0006-0000-0400-00003A000000}">
      <text>
        <r>
          <rPr>
            <b/>
            <sz val="9"/>
            <color indexed="81"/>
            <rFont val="Tahoma"/>
            <family val="2"/>
          </rPr>
          <t>Durchgangsbreite</t>
        </r>
      </text>
    </comment>
    <comment ref="T69" authorId="0" shapeId="0" xr:uid="{00000000-0006-0000-0400-00003B000000}">
      <text>
        <r>
          <rPr>
            <b/>
            <sz val="9"/>
            <color indexed="81"/>
            <rFont val="Tahoma"/>
            <family val="2"/>
          </rPr>
          <t>Durchgangsbreite</t>
        </r>
      </text>
    </comment>
    <comment ref="Z69" authorId="0" shapeId="0" xr:uid="{00000000-0006-0000-0400-00003C000000}">
      <text>
        <r>
          <rPr>
            <b/>
            <sz val="9"/>
            <color indexed="81"/>
            <rFont val="Tahoma"/>
            <family val="2"/>
          </rPr>
          <t>Durchgangsbreite</t>
        </r>
      </text>
    </comment>
    <comment ref="B73" authorId="0" shapeId="0" xr:uid="{00000000-0006-0000-0400-00003D000000}">
      <text>
        <r>
          <rPr>
            <b/>
            <sz val="9"/>
            <color indexed="81"/>
            <rFont val="Tahoma"/>
            <family val="2"/>
          </rPr>
          <t>Glashöhe
Schiebetür</t>
        </r>
      </text>
    </comment>
    <comment ref="H73" authorId="0" shapeId="0" xr:uid="{00000000-0006-0000-0400-00003E000000}">
      <text>
        <r>
          <rPr>
            <b/>
            <sz val="9"/>
            <color indexed="81"/>
            <rFont val="Tahoma"/>
            <family val="2"/>
          </rPr>
          <t>Glashöhe
Schiebetür</t>
        </r>
      </text>
    </comment>
    <comment ref="K73" authorId="0" shapeId="0" xr:uid="{00000000-0006-0000-0400-00003F000000}">
      <text>
        <r>
          <rPr>
            <b/>
            <sz val="9"/>
            <color indexed="81"/>
            <rFont val="Tahoma"/>
            <family val="2"/>
          </rPr>
          <t>Glashöhe
Schiebetür</t>
        </r>
      </text>
    </comment>
    <comment ref="Q73" authorId="0" shapeId="0" xr:uid="{00000000-0006-0000-0400-000040000000}">
      <text>
        <r>
          <rPr>
            <b/>
            <sz val="9"/>
            <color indexed="81"/>
            <rFont val="Tahoma"/>
            <family val="2"/>
          </rPr>
          <t>Glashöhe
Schiebetür</t>
        </r>
      </text>
    </comment>
    <comment ref="T73" authorId="0" shapeId="0" xr:uid="{00000000-0006-0000-0400-000041000000}">
      <text>
        <r>
          <rPr>
            <b/>
            <sz val="9"/>
            <color indexed="81"/>
            <rFont val="Tahoma"/>
            <family val="2"/>
          </rPr>
          <t>Glashöhe
Schiebetür</t>
        </r>
      </text>
    </comment>
    <comment ref="Z73" authorId="0" shapeId="0" xr:uid="{00000000-0006-0000-0400-000042000000}">
      <text>
        <r>
          <rPr>
            <b/>
            <sz val="9"/>
            <color indexed="81"/>
            <rFont val="Tahoma"/>
            <family val="2"/>
          </rPr>
          <t>Glashöhe
Schiebetür</t>
        </r>
      </text>
    </comment>
    <comment ref="B75" authorId="0" shapeId="0" xr:uid="{00000000-0006-0000-0400-000043000000}">
      <text>
        <r>
          <rPr>
            <b/>
            <sz val="9"/>
            <color indexed="81"/>
            <rFont val="Tahoma"/>
            <family val="2"/>
          </rPr>
          <t>Glashöhe
Schiebetür</t>
        </r>
      </text>
    </comment>
    <comment ref="H75" authorId="0" shapeId="0" xr:uid="{00000000-0006-0000-0400-000044000000}">
      <text>
        <r>
          <rPr>
            <b/>
            <sz val="9"/>
            <color indexed="81"/>
            <rFont val="Tahoma"/>
            <family val="2"/>
          </rPr>
          <t>Glashöhe
Schiebetür</t>
        </r>
      </text>
    </comment>
    <comment ref="K75" authorId="0" shapeId="0" xr:uid="{00000000-0006-0000-0400-000045000000}">
      <text>
        <r>
          <rPr>
            <b/>
            <sz val="9"/>
            <color indexed="81"/>
            <rFont val="Tahoma"/>
            <family val="2"/>
          </rPr>
          <t>Glashöhe
Schiebetür</t>
        </r>
      </text>
    </comment>
    <comment ref="Q75" authorId="0" shapeId="0" xr:uid="{00000000-0006-0000-0400-000046000000}">
      <text>
        <r>
          <rPr>
            <b/>
            <sz val="9"/>
            <color indexed="81"/>
            <rFont val="Tahoma"/>
            <family val="2"/>
          </rPr>
          <t>Glashöhe
Schiebetür</t>
        </r>
      </text>
    </comment>
    <comment ref="T75" authorId="0" shapeId="0" xr:uid="{00000000-0006-0000-0400-000047000000}">
      <text>
        <r>
          <rPr>
            <b/>
            <sz val="9"/>
            <color indexed="81"/>
            <rFont val="Tahoma"/>
            <family val="2"/>
          </rPr>
          <t>Glashöhe
Schiebetür</t>
        </r>
      </text>
    </comment>
    <comment ref="Z75" authorId="0" shapeId="0" xr:uid="{00000000-0006-0000-0400-000048000000}">
      <text>
        <r>
          <rPr>
            <b/>
            <sz val="9"/>
            <color indexed="81"/>
            <rFont val="Tahoma"/>
            <family val="2"/>
          </rPr>
          <t>Glashöhe
Schiebetür</t>
        </r>
      </text>
    </comment>
    <comment ref="B77" authorId="0" shapeId="0" xr:uid="{00000000-0006-0000-0400-000049000000}">
      <text>
        <r>
          <rPr>
            <b/>
            <sz val="9"/>
            <color indexed="81"/>
            <rFont val="Tahoma"/>
            <family val="2"/>
          </rPr>
          <t>Gewicht
Schiebtür</t>
        </r>
      </text>
    </comment>
    <comment ref="H77" authorId="0" shapeId="0" xr:uid="{00000000-0006-0000-0400-00004A000000}">
      <text>
        <r>
          <rPr>
            <b/>
            <sz val="9"/>
            <color indexed="81"/>
            <rFont val="Tahoma"/>
            <family val="2"/>
          </rPr>
          <t>Gewicht
Schiebtür</t>
        </r>
      </text>
    </comment>
    <comment ref="K77" authorId="0" shapeId="0" xr:uid="{00000000-0006-0000-0400-00004B000000}">
      <text>
        <r>
          <rPr>
            <b/>
            <sz val="9"/>
            <color indexed="81"/>
            <rFont val="Tahoma"/>
            <family val="2"/>
          </rPr>
          <t>Gewicht
Schiebtür</t>
        </r>
      </text>
    </comment>
    <comment ref="Q77" authorId="0" shapeId="0" xr:uid="{00000000-0006-0000-0400-00004C000000}">
      <text>
        <r>
          <rPr>
            <b/>
            <sz val="9"/>
            <color indexed="81"/>
            <rFont val="Tahoma"/>
            <family val="2"/>
          </rPr>
          <t>Gewicht
Schiebtür</t>
        </r>
      </text>
    </comment>
    <comment ref="T77" authorId="0" shapeId="0" xr:uid="{00000000-0006-0000-0400-00004D000000}">
      <text>
        <r>
          <rPr>
            <b/>
            <sz val="9"/>
            <color indexed="81"/>
            <rFont val="Tahoma"/>
            <family val="2"/>
          </rPr>
          <t>Gewicht
Schiebtür</t>
        </r>
      </text>
    </comment>
    <comment ref="Z77" authorId="0" shapeId="0" xr:uid="{00000000-0006-0000-0400-00004E000000}">
      <text>
        <r>
          <rPr>
            <b/>
            <sz val="9"/>
            <color indexed="81"/>
            <rFont val="Tahoma"/>
            <family val="2"/>
          </rPr>
          <t>Gewicht
Schiebtür</t>
        </r>
      </text>
    </comment>
    <comment ref="B79" authorId="0" shapeId="0" xr:uid="{00000000-0006-0000-0400-00004F000000}">
      <text>
        <r>
          <rPr>
            <b/>
            <sz val="9"/>
            <color indexed="81"/>
            <rFont val="Tahoma"/>
            <family val="2"/>
          </rPr>
          <t>Länge der
Laufschiene</t>
        </r>
      </text>
    </comment>
    <comment ref="H79" authorId="0" shapeId="0" xr:uid="{00000000-0006-0000-0400-000050000000}">
      <text>
        <r>
          <rPr>
            <b/>
            <sz val="9"/>
            <color indexed="81"/>
            <rFont val="Tahoma"/>
            <family val="2"/>
          </rPr>
          <t>Länge der
Laufschiene</t>
        </r>
      </text>
    </comment>
    <comment ref="K79" authorId="0" shapeId="0" xr:uid="{00000000-0006-0000-0400-000051000000}">
      <text>
        <r>
          <rPr>
            <b/>
            <sz val="9"/>
            <color indexed="81"/>
            <rFont val="Tahoma"/>
            <family val="2"/>
          </rPr>
          <t>Länge der
Laufschiene</t>
        </r>
      </text>
    </comment>
    <comment ref="Q79" authorId="0" shapeId="0" xr:uid="{00000000-0006-0000-0400-000052000000}">
      <text>
        <r>
          <rPr>
            <b/>
            <sz val="9"/>
            <color indexed="81"/>
            <rFont val="Tahoma"/>
            <family val="2"/>
          </rPr>
          <t>Länge der
Laufschiene</t>
        </r>
      </text>
    </comment>
    <comment ref="T79" authorId="0" shapeId="0" xr:uid="{00000000-0006-0000-0400-000053000000}">
      <text>
        <r>
          <rPr>
            <b/>
            <sz val="9"/>
            <color indexed="81"/>
            <rFont val="Tahoma"/>
            <family val="2"/>
          </rPr>
          <t>Länge der
Laufschiene</t>
        </r>
      </text>
    </comment>
    <comment ref="Z79" authorId="0" shapeId="0" xr:uid="{00000000-0006-0000-0400-000054000000}">
      <text>
        <r>
          <rPr>
            <b/>
            <sz val="9"/>
            <color indexed="81"/>
            <rFont val="Tahoma"/>
            <family val="2"/>
          </rPr>
          <t>Länge der
Laufschiene</t>
        </r>
      </text>
    </comment>
    <comment ref="B81" authorId="0" shapeId="0" xr:uid="{00000000-0006-0000-0400-000055000000}">
      <text>
        <r>
          <rPr>
            <b/>
            <sz val="9"/>
            <color indexed="81"/>
            <rFont val="Tahoma"/>
            <family val="2"/>
          </rPr>
          <t>Durchgangsbreite</t>
        </r>
      </text>
    </comment>
    <comment ref="H81" authorId="0" shapeId="0" xr:uid="{00000000-0006-0000-0400-000056000000}">
      <text>
        <r>
          <rPr>
            <b/>
            <sz val="9"/>
            <color indexed="81"/>
            <rFont val="Tahoma"/>
            <family val="2"/>
          </rPr>
          <t>Durchgangsbreite</t>
        </r>
      </text>
    </comment>
    <comment ref="K81" authorId="0" shapeId="0" xr:uid="{00000000-0006-0000-0400-000057000000}">
      <text>
        <r>
          <rPr>
            <b/>
            <sz val="9"/>
            <color indexed="81"/>
            <rFont val="Tahoma"/>
            <family val="2"/>
          </rPr>
          <t>Durchgangsbreite</t>
        </r>
      </text>
    </comment>
    <comment ref="Q81" authorId="0" shapeId="0" xr:uid="{00000000-0006-0000-0400-000058000000}">
      <text>
        <r>
          <rPr>
            <b/>
            <sz val="9"/>
            <color indexed="81"/>
            <rFont val="Tahoma"/>
            <family val="2"/>
          </rPr>
          <t>Durchgangsbreite</t>
        </r>
      </text>
    </comment>
    <comment ref="T81" authorId="0" shapeId="0" xr:uid="{00000000-0006-0000-0400-000059000000}">
      <text>
        <r>
          <rPr>
            <b/>
            <sz val="9"/>
            <color indexed="81"/>
            <rFont val="Tahoma"/>
            <family val="2"/>
          </rPr>
          <t>Durchgangsbreite</t>
        </r>
      </text>
    </comment>
    <comment ref="Z81" authorId="0" shapeId="0" xr:uid="{00000000-0006-0000-0400-00005A000000}">
      <text>
        <r>
          <rPr>
            <b/>
            <sz val="9"/>
            <color indexed="81"/>
            <rFont val="Tahoma"/>
            <family val="2"/>
          </rPr>
          <t>Durchgangsbreite</t>
        </r>
      </text>
    </comment>
    <comment ref="B85" authorId="0" shapeId="0" xr:uid="{00000000-0006-0000-0400-00005B000000}">
      <text>
        <r>
          <rPr>
            <b/>
            <sz val="9"/>
            <color indexed="81"/>
            <rFont val="Tahoma"/>
            <family val="2"/>
          </rPr>
          <t>Glashöhe
Schiebetür</t>
        </r>
      </text>
    </comment>
    <comment ref="H85" authorId="0" shapeId="0" xr:uid="{00000000-0006-0000-0400-00005C000000}">
      <text>
        <r>
          <rPr>
            <b/>
            <sz val="9"/>
            <color indexed="81"/>
            <rFont val="Tahoma"/>
            <family val="2"/>
          </rPr>
          <t>Glashöhe
Schiebetür</t>
        </r>
      </text>
    </comment>
    <comment ref="K85" authorId="0" shapeId="0" xr:uid="{00000000-0006-0000-0400-00005D000000}">
      <text>
        <r>
          <rPr>
            <b/>
            <sz val="9"/>
            <color indexed="81"/>
            <rFont val="Tahoma"/>
            <family val="2"/>
          </rPr>
          <t>Glashöhe
Schiebetür</t>
        </r>
      </text>
    </comment>
    <comment ref="Q85" authorId="0" shapeId="0" xr:uid="{00000000-0006-0000-0400-00005E000000}">
      <text>
        <r>
          <rPr>
            <b/>
            <sz val="9"/>
            <color indexed="81"/>
            <rFont val="Tahoma"/>
            <family val="2"/>
          </rPr>
          <t>Glashöhe
Schiebetür</t>
        </r>
      </text>
    </comment>
    <comment ref="T85" authorId="0" shapeId="0" xr:uid="{00000000-0006-0000-0400-00005F000000}">
      <text>
        <r>
          <rPr>
            <b/>
            <sz val="9"/>
            <color indexed="81"/>
            <rFont val="Tahoma"/>
            <family val="2"/>
          </rPr>
          <t>Glashöhe
Schiebetür</t>
        </r>
      </text>
    </comment>
    <comment ref="Z85" authorId="0" shapeId="0" xr:uid="{00000000-0006-0000-0400-000060000000}">
      <text>
        <r>
          <rPr>
            <b/>
            <sz val="9"/>
            <color indexed="81"/>
            <rFont val="Tahoma"/>
            <family val="2"/>
          </rPr>
          <t>Glashöhe
Schiebetür</t>
        </r>
      </text>
    </comment>
    <comment ref="B87" authorId="0" shapeId="0" xr:uid="{00000000-0006-0000-0400-000061000000}">
      <text>
        <r>
          <rPr>
            <b/>
            <sz val="9"/>
            <color indexed="81"/>
            <rFont val="Tahoma"/>
            <family val="2"/>
          </rPr>
          <t>Glashöhe
Schiebetür</t>
        </r>
      </text>
    </comment>
    <comment ref="H87" authorId="0" shapeId="0" xr:uid="{00000000-0006-0000-0400-000062000000}">
      <text>
        <r>
          <rPr>
            <b/>
            <sz val="9"/>
            <color indexed="81"/>
            <rFont val="Tahoma"/>
            <family val="2"/>
          </rPr>
          <t>Glashöhe
Schiebetür</t>
        </r>
      </text>
    </comment>
    <comment ref="K87" authorId="0" shapeId="0" xr:uid="{00000000-0006-0000-0400-000063000000}">
      <text>
        <r>
          <rPr>
            <b/>
            <sz val="9"/>
            <color indexed="81"/>
            <rFont val="Tahoma"/>
            <family val="2"/>
          </rPr>
          <t>Glashöhe
Schiebetür</t>
        </r>
      </text>
    </comment>
    <comment ref="Q87" authorId="0" shapeId="0" xr:uid="{00000000-0006-0000-0400-000064000000}">
      <text>
        <r>
          <rPr>
            <b/>
            <sz val="9"/>
            <color indexed="81"/>
            <rFont val="Tahoma"/>
            <family val="2"/>
          </rPr>
          <t>Glashöhe
Schiebetür</t>
        </r>
      </text>
    </comment>
    <comment ref="T87" authorId="0" shapeId="0" xr:uid="{00000000-0006-0000-0400-000065000000}">
      <text>
        <r>
          <rPr>
            <b/>
            <sz val="9"/>
            <color indexed="81"/>
            <rFont val="Tahoma"/>
            <family val="2"/>
          </rPr>
          <t>Glashöhe
Schiebetür</t>
        </r>
      </text>
    </comment>
    <comment ref="Z87" authorId="0" shapeId="0" xr:uid="{00000000-0006-0000-0400-000066000000}">
      <text>
        <r>
          <rPr>
            <b/>
            <sz val="9"/>
            <color indexed="81"/>
            <rFont val="Tahoma"/>
            <family val="2"/>
          </rPr>
          <t>Glashöhe
Schiebetür</t>
        </r>
      </text>
    </comment>
    <comment ref="B89" authorId="0" shapeId="0" xr:uid="{00000000-0006-0000-0400-000067000000}">
      <text>
        <r>
          <rPr>
            <b/>
            <sz val="9"/>
            <color indexed="81"/>
            <rFont val="Tahoma"/>
            <family val="2"/>
          </rPr>
          <t>Gewicht
Schiebtür</t>
        </r>
      </text>
    </comment>
    <comment ref="H89" authorId="0" shapeId="0" xr:uid="{00000000-0006-0000-0400-000068000000}">
      <text>
        <r>
          <rPr>
            <b/>
            <sz val="9"/>
            <color indexed="81"/>
            <rFont val="Tahoma"/>
            <family val="2"/>
          </rPr>
          <t>Gewicht
Schiebtür</t>
        </r>
      </text>
    </comment>
    <comment ref="K89" authorId="0" shapeId="0" xr:uid="{00000000-0006-0000-0400-000069000000}">
      <text>
        <r>
          <rPr>
            <b/>
            <sz val="9"/>
            <color indexed="81"/>
            <rFont val="Tahoma"/>
            <family val="2"/>
          </rPr>
          <t>Gewicht
Schiebtür</t>
        </r>
      </text>
    </comment>
    <comment ref="Q89" authorId="0" shapeId="0" xr:uid="{00000000-0006-0000-0400-00006A000000}">
      <text>
        <r>
          <rPr>
            <b/>
            <sz val="9"/>
            <color indexed="81"/>
            <rFont val="Tahoma"/>
            <family val="2"/>
          </rPr>
          <t>Gewicht
Schiebtür</t>
        </r>
      </text>
    </comment>
    <comment ref="T89" authorId="0" shapeId="0" xr:uid="{00000000-0006-0000-0400-00006B000000}">
      <text>
        <r>
          <rPr>
            <b/>
            <sz val="9"/>
            <color indexed="81"/>
            <rFont val="Tahoma"/>
            <family val="2"/>
          </rPr>
          <t>Gewicht
Schiebtür</t>
        </r>
      </text>
    </comment>
    <comment ref="Z89" authorId="0" shapeId="0" xr:uid="{00000000-0006-0000-0400-00006C000000}">
      <text>
        <r>
          <rPr>
            <b/>
            <sz val="9"/>
            <color indexed="81"/>
            <rFont val="Tahoma"/>
            <family val="2"/>
          </rPr>
          <t>Gewicht
Schiebtür</t>
        </r>
      </text>
    </comment>
    <comment ref="B91" authorId="0" shapeId="0" xr:uid="{00000000-0006-0000-0400-00006D000000}">
      <text>
        <r>
          <rPr>
            <b/>
            <sz val="9"/>
            <color indexed="81"/>
            <rFont val="Tahoma"/>
            <family val="2"/>
          </rPr>
          <t>Länge der
Laufschiene</t>
        </r>
      </text>
    </comment>
    <comment ref="H91" authorId="0" shapeId="0" xr:uid="{00000000-0006-0000-0400-00006E000000}">
      <text>
        <r>
          <rPr>
            <b/>
            <sz val="9"/>
            <color indexed="81"/>
            <rFont val="Tahoma"/>
            <family val="2"/>
          </rPr>
          <t>Länge der
Laufschiene</t>
        </r>
      </text>
    </comment>
    <comment ref="K91" authorId="0" shapeId="0" xr:uid="{00000000-0006-0000-0400-00006F000000}">
      <text>
        <r>
          <rPr>
            <b/>
            <sz val="9"/>
            <color indexed="81"/>
            <rFont val="Tahoma"/>
            <family val="2"/>
          </rPr>
          <t>Länge der
Laufschiene</t>
        </r>
      </text>
    </comment>
    <comment ref="Q91" authorId="0" shapeId="0" xr:uid="{00000000-0006-0000-0400-000070000000}">
      <text>
        <r>
          <rPr>
            <b/>
            <sz val="9"/>
            <color indexed="81"/>
            <rFont val="Tahoma"/>
            <family val="2"/>
          </rPr>
          <t>Länge der
Laufschiene</t>
        </r>
      </text>
    </comment>
    <comment ref="T91" authorId="0" shapeId="0" xr:uid="{00000000-0006-0000-0400-000071000000}">
      <text>
        <r>
          <rPr>
            <b/>
            <sz val="9"/>
            <color indexed="81"/>
            <rFont val="Tahoma"/>
            <family val="2"/>
          </rPr>
          <t>Länge der
Laufschiene</t>
        </r>
      </text>
    </comment>
    <comment ref="Z91" authorId="0" shapeId="0" xr:uid="{00000000-0006-0000-0400-000072000000}">
      <text>
        <r>
          <rPr>
            <b/>
            <sz val="9"/>
            <color indexed="81"/>
            <rFont val="Tahoma"/>
            <family val="2"/>
          </rPr>
          <t>Länge der
Laufschiene</t>
        </r>
      </text>
    </comment>
    <comment ref="B93" authorId="0" shapeId="0" xr:uid="{00000000-0006-0000-0400-000073000000}">
      <text>
        <r>
          <rPr>
            <b/>
            <sz val="9"/>
            <color indexed="81"/>
            <rFont val="Tahoma"/>
            <family val="2"/>
          </rPr>
          <t>Durchgangsbreite</t>
        </r>
      </text>
    </comment>
    <comment ref="H93" authorId="0" shapeId="0" xr:uid="{00000000-0006-0000-0400-000074000000}">
      <text>
        <r>
          <rPr>
            <b/>
            <sz val="9"/>
            <color indexed="81"/>
            <rFont val="Tahoma"/>
            <family val="2"/>
          </rPr>
          <t>Durchgangsbreite</t>
        </r>
      </text>
    </comment>
    <comment ref="K93" authorId="0" shapeId="0" xr:uid="{00000000-0006-0000-0400-000075000000}">
      <text>
        <r>
          <rPr>
            <b/>
            <sz val="9"/>
            <color indexed="81"/>
            <rFont val="Tahoma"/>
            <family val="2"/>
          </rPr>
          <t>Durchgangsbreite</t>
        </r>
      </text>
    </comment>
    <comment ref="Q93" authorId="0" shapeId="0" xr:uid="{00000000-0006-0000-0400-000076000000}">
      <text>
        <r>
          <rPr>
            <b/>
            <sz val="9"/>
            <color indexed="81"/>
            <rFont val="Tahoma"/>
            <family val="2"/>
          </rPr>
          <t>Durchgangsbreite</t>
        </r>
      </text>
    </comment>
    <comment ref="T93" authorId="0" shapeId="0" xr:uid="{00000000-0006-0000-0400-000077000000}">
      <text>
        <r>
          <rPr>
            <b/>
            <sz val="9"/>
            <color indexed="81"/>
            <rFont val="Tahoma"/>
            <family val="2"/>
          </rPr>
          <t>Durchgangsbreite</t>
        </r>
      </text>
    </comment>
    <comment ref="Z93" authorId="0" shapeId="0" xr:uid="{00000000-0006-0000-0400-000078000000}">
      <text>
        <r>
          <rPr>
            <b/>
            <sz val="9"/>
            <color indexed="81"/>
            <rFont val="Tahoma"/>
            <family val="2"/>
          </rPr>
          <t>Durchgangsbreite</t>
        </r>
      </text>
    </comment>
    <comment ref="B103" authorId="0" shapeId="0" xr:uid="{00000000-0006-0000-0400-000079000000}">
      <text>
        <r>
          <rPr>
            <b/>
            <sz val="9"/>
            <color indexed="81"/>
            <rFont val="Tahoma"/>
            <family val="2"/>
          </rPr>
          <t>lichte Höhe</t>
        </r>
      </text>
    </comment>
    <comment ref="E103" authorId="0" shapeId="0" xr:uid="{00000000-0006-0000-0400-00007A000000}">
      <text>
        <r>
          <rPr>
            <b/>
            <sz val="9"/>
            <color indexed="81"/>
            <rFont val="Tahoma"/>
            <family val="2"/>
          </rPr>
          <t>Abstand zwischen Oberkante Wandöffnung und Unterkante Laufschiene (nur bei Wandmontage)</t>
        </r>
      </text>
    </comment>
    <comment ref="H103" authorId="0" shapeId="0" xr:uid="{00000000-0006-0000-0400-00007B000000}">
      <text>
        <r>
          <rPr>
            <b/>
            <sz val="9"/>
            <color indexed="81"/>
            <rFont val="Tahoma"/>
            <family val="2"/>
          </rPr>
          <t>Griffabstand 1</t>
        </r>
      </text>
    </comment>
    <comment ref="B105" authorId="0" shapeId="0" xr:uid="{00000000-0006-0000-0400-00007C000000}">
      <text>
        <r>
          <rPr>
            <b/>
            <sz val="9"/>
            <color indexed="81"/>
            <rFont val="Tahoma"/>
            <family val="2"/>
          </rPr>
          <t>lichte Weite</t>
        </r>
      </text>
    </comment>
    <comment ref="E105" authorId="0" shapeId="0" xr:uid="{00000000-0006-0000-0400-00007D000000}">
      <text>
        <r>
          <rPr>
            <b/>
            <sz val="9"/>
            <color indexed="81"/>
            <rFont val="Tahoma"/>
            <family val="2"/>
          </rPr>
          <t>Glasdicke</t>
        </r>
      </text>
    </comment>
    <comment ref="H105" authorId="0" shapeId="0" xr:uid="{00000000-0006-0000-0400-00007E000000}">
      <text>
        <r>
          <rPr>
            <b/>
            <sz val="9"/>
            <color indexed="81"/>
            <rFont val="Tahoma"/>
            <family val="2"/>
          </rPr>
          <t>Griffabstand 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groth</author>
  </authors>
  <commentList>
    <comment ref="B49" authorId="0" shapeId="0" xr:uid="{00000000-0006-0000-0500-000001000000}">
      <text>
        <r>
          <rPr>
            <b/>
            <sz val="9"/>
            <color indexed="81"/>
            <rFont val="Tahoma"/>
            <family val="2"/>
          </rPr>
          <t>Glashöhe
Schiebetür</t>
        </r>
      </text>
    </comment>
    <comment ref="H49" authorId="0" shapeId="0" xr:uid="{00000000-0006-0000-0500-000002000000}">
      <text>
        <r>
          <rPr>
            <b/>
            <sz val="9"/>
            <color indexed="81"/>
            <rFont val="Tahoma"/>
            <family val="2"/>
          </rPr>
          <t>Glashöhe
Schiebetür</t>
        </r>
      </text>
    </comment>
    <comment ref="K49" authorId="0" shapeId="0" xr:uid="{00000000-0006-0000-0500-000003000000}">
      <text>
        <r>
          <rPr>
            <b/>
            <sz val="9"/>
            <color indexed="81"/>
            <rFont val="Tahoma"/>
            <family val="2"/>
          </rPr>
          <t>Glashöhe
Schiebetür</t>
        </r>
      </text>
    </comment>
    <comment ref="Q49" authorId="0" shapeId="0" xr:uid="{00000000-0006-0000-0500-000004000000}">
      <text>
        <r>
          <rPr>
            <b/>
            <sz val="9"/>
            <color indexed="81"/>
            <rFont val="Tahoma"/>
            <family val="2"/>
          </rPr>
          <t>Glashöhe
Schiebetür</t>
        </r>
      </text>
    </comment>
    <comment ref="B51" authorId="0" shapeId="0" xr:uid="{00000000-0006-0000-0500-000005000000}">
      <text>
        <r>
          <rPr>
            <sz val="9"/>
            <color indexed="81"/>
            <rFont val="Tahoma"/>
            <family val="2"/>
          </rPr>
          <t>Glashöhe
Seitenteil</t>
        </r>
      </text>
    </comment>
    <comment ref="H51" authorId="0" shapeId="0" xr:uid="{00000000-0006-0000-0500-000006000000}">
      <text>
        <r>
          <rPr>
            <sz val="9"/>
            <color indexed="81"/>
            <rFont val="Tahoma"/>
            <family val="2"/>
          </rPr>
          <t>Glashöhe
Seitenteil</t>
        </r>
      </text>
    </comment>
    <comment ref="K51" authorId="0" shapeId="0" xr:uid="{00000000-0006-0000-0500-000007000000}">
      <text>
        <r>
          <rPr>
            <sz val="9"/>
            <color indexed="81"/>
            <rFont val="Tahoma"/>
            <family val="2"/>
          </rPr>
          <t>Glashöhe
Seitenteil</t>
        </r>
      </text>
    </comment>
    <comment ref="Q51" authorId="0" shapeId="0" xr:uid="{00000000-0006-0000-0500-000008000000}">
      <text>
        <r>
          <rPr>
            <sz val="9"/>
            <color indexed="81"/>
            <rFont val="Tahoma"/>
            <family val="2"/>
          </rPr>
          <t>Glashöhe
Seitenteil</t>
        </r>
      </text>
    </comment>
    <comment ref="B53" authorId="0" shapeId="0" xr:uid="{00000000-0006-0000-0500-000009000000}">
      <text>
        <r>
          <rPr>
            <b/>
            <sz val="9"/>
            <color indexed="81"/>
            <rFont val="Tahoma"/>
            <family val="2"/>
          </rPr>
          <t>Glashöhe
Schiebetür</t>
        </r>
      </text>
    </comment>
    <comment ref="H53" authorId="0" shapeId="0" xr:uid="{00000000-0006-0000-0500-00000A000000}">
      <text>
        <r>
          <rPr>
            <b/>
            <sz val="9"/>
            <color indexed="81"/>
            <rFont val="Tahoma"/>
            <family val="2"/>
          </rPr>
          <t>Glashöhe
Schiebetür</t>
        </r>
      </text>
    </comment>
    <comment ref="K53" authorId="0" shapeId="0" xr:uid="{00000000-0006-0000-0500-00000B000000}">
      <text>
        <r>
          <rPr>
            <b/>
            <sz val="9"/>
            <color indexed="81"/>
            <rFont val="Tahoma"/>
            <family val="2"/>
          </rPr>
          <t>Glashöhe
Schiebetür</t>
        </r>
      </text>
    </comment>
    <comment ref="Q53" authorId="0" shapeId="0" xr:uid="{00000000-0006-0000-0500-00000C000000}">
      <text>
        <r>
          <rPr>
            <b/>
            <sz val="9"/>
            <color indexed="81"/>
            <rFont val="Tahoma"/>
            <family val="2"/>
          </rPr>
          <t>Glashöhe
Schiebetür</t>
        </r>
      </text>
    </comment>
    <comment ref="B56" authorId="0" shapeId="0" xr:uid="{00000000-0006-0000-0500-00000D000000}">
      <text>
        <r>
          <rPr>
            <b/>
            <sz val="9"/>
            <color indexed="81"/>
            <rFont val="Tahoma"/>
            <family val="2"/>
          </rPr>
          <t>Gewicht
Schiebtür</t>
        </r>
      </text>
    </comment>
    <comment ref="H56" authorId="0" shapeId="0" xr:uid="{00000000-0006-0000-0500-00000E000000}">
      <text>
        <r>
          <rPr>
            <b/>
            <sz val="9"/>
            <color indexed="81"/>
            <rFont val="Tahoma"/>
            <family val="2"/>
          </rPr>
          <t>Gewicht
Schiebtür</t>
        </r>
      </text>
    </comment>
    <comment ref="K56" authorId="0" shapeId="0" xr:uid="{00000000-0006-0000-0500-00000F000000}">
      <text>
        <r>
          <rPr>
            <b/>
            <sz val="9"/>
            <color indexed="81"/>
            <rFont val="Tahoma"/>
            <family val="2"/>
          </rPr>
          <t>Gewicht
Schiebtür</t>
        </r>
      </text>
    </comment>
    <comment ref="Q56" authorId="0" shapeId="0" xr:uid="{00000000-0006-0000-0500-000010000000}">
      <text>
        <r>
          <rPr>
            <b/>
            <sz val="9"/>
            <color indexed="81"/>
            <rFont val="Tahoma"/>
            <family val="2"/>
          </rPr>
          <t>Gewicht
Schiebtür</t>
        </r>
      </text>
    </comment>
    <comment ref="B58" authorId="0" shapeId="0" xr:uid="{00000000-0006-0000-0500-000011000000}">
      <text>
        <r>
          <rPr>
            <b/>
            <sz val="9"/>
            <color indexed="81"/>
            <rFont val="Tahoma"/>
            <family val="2"/>
          </rPr>
          <t>Glasbreite
Seitenteil</t>
        </r>
      </text>
    </comment>
    <comment ref="H58" authorId="0" shapeId="0" xr:uid="{00000000-0006-0000-0500-000012000000}">
      <text>
        <r>
          <rPr>
            <b/>
            <sz val="9"/>
            <color indexed="81"/>
            <rFont val="Tahoma"/>
            <family val="2"/>
          </rPr>
          <t>Glasbreite
Seitenteil</t>
        </r>
      </text>
    </comment>
    <comment ref="K58" authorId="0" shapeId="0" xr:uid="{00000000-0006-0000-0500-000013000000}">
      <text>
        <r>
          <rPr>
            <b/>
            <sz val="9"/>
            <color indexed="81"/>
            <rFont val="Tahoma"/>
            <family val="2"/>
          </rPr>
          <t>Glasbreite
Seitenteil</t>
        </r>
      </text>
    </comment>
    <comment ref="Q58" authorId="0" shapeId="0" xr:uid="{00000000-0006-0000-0500-000014000000}">
      <text>
        <r>
          <rPr>
            <b/>
            <sz val="9"/>
            <color indexed="81"/>
            <rFont val="Tahoma"/>
            <family val="2"/>
          </rPr>
          <t>Glasbreite
Seitenteil</t>
        </r>
      </text>
    </comment>
    <comment ref="B61" authorId="0" shapeId="0" xr:uid="{00000000-0006-0000-0500-000015000000}">
      <text>
        <r>
          <rPr>
            <b/>
            <sz val="9"/>
            <color indexed="81"/>
            <rFont val="Tahoma"/>
            <family val="2"/>
          </rPr>
          <t>Länge der
Laufschiene</t>
        </r>
      </text>
    </comment>
    <comment ref="H61" authorId="0" shapeId="0" xr:uid="{00000000-0006-0000-0500-000016000000}">
      <text>
        <r>
          <rPr>
            <b/>
            <sz val="9"/>
            <color indexed="81"/>
            <rFont val="Tahoma"/>
            <family val="2"/>
          </rPr>
          <t>Länge der
Laufschiene</t>
        </r>
      </text>
    </comment>
    <comment ref="K61" authorId="0" shapeId="0" xr:uid="{00000000-0006-0000-0500-000017000000}">
      <text>
        <r>
          <rPr>
            <b/>
            <sz val="9"/>
            <color indexed="81"/>
            <rFont val="Tahoma"/>
            <family val="2"/>
          </rPr>
          <t>Länge der
Laufschiene</t>
        </r>
      </text>
    </comment>
    <comment ref="Q61" authorId="0" shapeId="0" xr:uid="{00000000-0006-0000-0500-000018000000}">
      <text>
        <r>
          <rPr>
            <b/>
            <sz val="9"/>
            <color indexed="81"/>
            <rFont val="Tahoma"/>
            <family val="2"/>
          </rPr>
          <t>Länge der
Laufschiene</t>
        </r>
      </text>
    </comment>
    <comment ref="B63" authorId="0" shapeId="0" xr:uid="{00000000-0006-0000-0500-000019000000}">
      <text>
        <r>
          <rPr>
            <b/>
            <sz val="9"/>
            <color indexed="81"/>
            <rFont val="Tahoma"/>
            <family val="2"/>
          </rPr>
          <t>Länge des Bodenprofiles</t>
        </r>
      </text>
    </comment>
    <comment ref="H63" authorId="0" shapeId="0" xr:uid="{00000000-0006-0000-0500-00001A000000}">
      <text>
        <r>
          <rPr>
            <b/>
            <sz val="9"/>
            <color indexed="81"/>
            <rFont val="Tahoma"/>
            <family val="2"/>
          </rPr>
          <t>Länge des Bodenprofiles</t>
        </r>
      </text>
    </comment>
    <comment ref="K63" authorId="0" shapeId="0" xr:uid="{00000000-0006-0000-0500-00001B000000}">
      <text>
        <r>
          <rPr>
            <b/>
            <sz val="9"/>
            <color indexed="81"/>
            <rFont val="Tahoma"/>
            <family val="2"/>
          </rPr>
          <t>Länge des Bodenprofiles</t>
        </r>
      </text>
    </comment>
    <comment ref="Q63" authorId="0" shapeId="0" xr:uid="{00000000-0006-0000-0500-00001C000000}">
      <text>
        <r>
          <rPr>
            <b/>
            <sz val="9"/>
            <color indexed="81"/>
            <rFont val="Tahoma"/>
            <family val="2"/>
          </rPr>
          <t>Länge des Bodenprofiles</t>
        </r>
      </text>
    </comment>
    <comment ref="B65" authorId="0" shapeId="0" xr:uid="{00000000-0006-0000-0500-00001D000000}">
      <text>
        <r>
          <rPr>
            <b/>
            <sz val="9"/>
            <color indexed="81"/>
            <rFont val="Tahoma"/>
            <family val="2"/>
          </rPr>
          <t>Länge der
Blende</t>
        </r>
      </text>
    </comment>
    <comment ref="H65" authorId="0" shapeId="0" xr:uid="{00000000-0006-0000-0500-00001E000000}">
      <text>
        <r>
          <rPr>
            <b/>
            <sz val="9"/>
            <color indexed="81"/>
            <rFont val="Tahoma"/>
            <family val="2"/>
          </rPr>
          <t>Länge der
Blende</t>
        </r>
      </text>
    </comment>
    <comment ref="K65" authorId="0" shapeId="0" xr:uid="{00000000-0006-0000-0500-00001F000000}">
      <text>
        <r>
          <rPr>
            <b/>
            <sz val="9"/>
            <color indexed="81"/>
            <rFont val="Tahoma"/>
            <family val="2"/>
          </rPr>
          <t>Länge der
Blende</t>
        </r>
      </text>
    </comment>
    <comment ref="Q65" authorId="0" shapeId="0" xr:uid="{00000000-0006-0000-0500-000020000000}">
      <text>
        <r>
          <rPr>
            <b/>
            <sz val="9"/>
            <color indexed="81"/>
            <rFont val="Tahoma"/>
            <family val="2"/>
          </rPr>
          <t>Länge der
Blende</t>
        </r>
      </text>
    </comment>
    <comment ref="B67" authorId="0" shapeId="0" xr:uid="{00000000-0006-0000-0500-000021000000}">
      <text>
        <r>
          <rPr>
            <b/>
            <sz val="9"/>
            <color indexed="81"/>
            <rFont val="Tahoma"/>
            <family val="2"/>
          </rPr>
          <t>Durchgangsbreite</t>
        </r>
      </text>
    </comment>
    <comment ref="H67" authorId="0" shapeId="0" xr:uid="{00000000-0006-0000-0500-000022000000}">
      <text>
        <r>
          <rPr>
            <b/>
            <sz val="9"/>
            <color indexed="81"/>
            <rFont val="Tahoma"/>
            <family val="2"/>
          </rPr>
          <t>Durchgangsbreite</t>
        </r>
      </text>
    </comment>
    <comment ref="K67" authorId="0" shapeId="0" xr:uid="{00000000-0006-0000-0500-000023000000}">
      <text>
        <r>
          <rPr>
            <b/>
            <sz val="9"/>
            <color indexed="81"/>
            <rFont val="Tahoma"/>
            <family val="2"/>
          </rPr>
          <t>Durchgangsbreite</t>
        </r>
      </text>
    </comment>
    <comment ref="Q67" authorId="0" shapeId="0" xr:uid="{00000000-0006-0000-0500-000024000000}">
      <text>
        <r>
          <rPr>
            <b/>
            <sz val="9"/>
            <color indexed="81"/>
            <rFont val="Tahoma"/>
            <family val="2"/>
          </rPr>
          <t>Durchgangsbreite</t>
        </r>
      </text>
    </comment>
    <comment ref="B71" authorId="0" shapeId="0" xr:uid="{00000000-0006-0000-0500-000025000000}">
      <text>
        <r>
          <rPr>
            <b/>
            <sz val="9"/>
            <color indexed="81"/>
            <rFont val="Tahoma"/>
            <family val="2"/>
          </rPr>
          <t>Glashöhe
Schiebetür</t>
        </r>
      </text>
    </comment>
    <comment ref="H71" authorId="0" shapeId="0" xr:uid="{00000000-0006-0000-0500-000026000000}">
      <text>
        <r>
          <rPr>
            <b/>
            <sz val="9"/>
            <color indexed="81"/>
            <rFont val="Tahoma"/>
            <family val="2"/>
          </rPr>
          <t>Glashöhe
Schiebetür</t>
        </r>
      </text>
    </comment>
    <comment ref="K71" authorId="0" shapeId="0" xr:uid="{00000000-0006-0000-0500-000027000000}">
      <text>
        <r>
          <rPr>
            <b/>
            <sz val="9"/>
            <color indexed="81"/>
            <rFont val="Tahoma"/>
            <family val="2"/>
          </rPr>
          <t>Glashöhe
Schiebetür</t>
        </r>
      </text>
    </comment>
    <comment ref="Q71" authorId="0" shapeId="0" xr:uid="{00000000-0006-0000-0500-000028000000}">
      <text>
        <r>
          <rPr>
            <b/>
            <sz val="9"/>
            <color indexed="81"/>
            <rFont val="Tahoma"/>
            <family val="2"/>
          </rPr>
          <t>Glashöhe
Schiebetür</t>
        </r>
      </text>
    </comment>
    <comment ref="B73" authorId="0" shapeId="0" xr:uid="{00000000-0006-0000-0500-000029000000}">
      <text>
        <r>
          <rPr>
            <sz val="9"/>
            <color indexed="81"/>
            <rFont val="Tahoma"/>
            <family val="2"/>
          </rPr>
          <t>Glashöhe
Seitenteil</t>
        </r>
      </text>
    </comment>
    <comment ref="H73" authorId="0" shapeId="0" xr:uid="{00000000-0006-0000-0500-00002A000000}">
      <text>
        <r>
          <rPr>
            <sz val="9"/>
            <color indexed="81"/>
            <rFont val="Tahoma"/>
            <family val="2"/>
          </rPr>
          <t>Glashöhe
Seitenteil</t>
        </r>
      </text>
    </comment>
    <comment ref="K73" authorId="0" shapeId="0" xr:uid="{00000000-0006-0000-0500-00002B000000}">
      <text>
        <r>
          <rPr>
            <sz val="9"/>
            <color indexed="81"/>
            <rFont val="Tahoma"/>
            <family val="2"/>
          </rPr>
          <t>Glashöhe
Seitenteil</t>
        </r>
      </text>
    </comment>
    <comment ref="Q73" authorId="0" shapeId="0" xr:uid="{00000000-0006-0000-0500-00002C000000}">
      <text>
        <r>
          <rPr>
            <sz val="9"/>
            <color indexed="81"/>
            <rFont val="Tahoma"/>
            <family val="2"/>
          </rPr>
          <t>Glashöhe
Seitenteil</t>
        </r>
      </text>
    </comment>
    <comment ref="B75" authorId="0" shapeId="0" xr:uid="{00000000-0006-0000-0500-00002D000000}">
      <text>
        <r>
          <rPr>
            <b/>
            <sz val="9"/>
            <color indexed="81"/>
            <rFont val="Tahoma"/>
            <family val="2"/>
          </rPr>
          <t>Glashöhe
Schiebetür</t>
        </r>
      </text>
    </comment>
    <comment ref="H75" authorId="0" shapeId="0" xr:uid="{00000000-0006-0000-0500-00002E000000}">
      <text>
        <r>
          <rPr>
            <b/>
            <sz val="9"/>
            <color indexed="81"/>
            <rFont val="Tahoma"/>
            <family val="2"/>
          </rPr>
          <t>Glashöhe
Schiebetür</t>
        </r>
      </text>
    </comment>
    <comment ref="K75" authorId="0" shapeId="0" xr:uid="{00000000-0006-0000-0500-00002F000000}">
      <text>
        <r>
          <rPr>
            <b/>
            <sz val="9"/>
            <color indexed="81"/>
            <rFont val="Tahoma"/>
            <family val="2"/>
          </rPr>
          <t>Glashöhe
Schiebetür</t>
        </r>
      </text>
    </comment>
    <comment ref="Q75" authorId="0" shapeId="0" xr:uid="{00000000-0006-0000-0500-000030000000}">
      <text>
        <r>
          <rPr>
            <b/>
            <sz val="9"/>
            <color indexed="81"/>
            <rFont val="Tahoma"/>
            <family val="2"/>
          </rPr>
          <t>Glashöhe
Schiebetür</t>
        </r>
      </text>
    </comment>
    <comment ref="B78" authorId="0" shapeId="0" xr:uid="{00000000-0006-0000-0500-000031000000}">
      <text>
        <r>
          <rPr>
            <b/>
            <sz val="9"/>
            <color indexed="81"/>
            <rFont val="Tahoma"/>
            <family val="2"/>
          </rPr>
          <t>Gewicht
Schiebtür</t>
        </r>
      </text>
    </comment>
    <comment ref="H78" authorId="0" shapeId="0" xr:uid="{00000000-0006-0000-0500-000032000000}">
      <text>
        <r>
          <rPr>
            <b/>
            <sz val="9"/>
            <color indexed="81"/>
            <rFont val="Tahoma"/>
            <family val="2"/>
          </rPr>
          <t>Gewicht
Schiebtür</t>
        </r>
      </text>
    </comment>
    <comment ref="K78" authorId="0" shapeId="0" xr:uid="{00000000-0006-0000-0500-000033000000}">
      <text>
        <r>
          <rPr>
            <b/>
            <sz val="9"/>
            <color indexed="81"/>
            <rFont val="Tahoma"/>
            <family val="2"/>
          </rPr>
          <t>Gewicht
Schiebtür</t>
        </r>
      </text>
    </comment>
    <comment ref="Q78" authorId="0" shapeId="0" xr:uid="{00000000-0006-0000-0500-000034000000}">
      <text>
        <r>
          <rPr>
            <b/>
            <sz val="9"/>
            <color indexed="81"/>
            <rFont val="Tahoma"/>
            <family val="2"/>
          </rPr>
          <t>Gewicht
Schiebtür</t>
        </r>
      </text>
    </comment>
    <comment ref="B80" authorId="0" shapeId="0" xr:uid="{00000000-0006-0000-0500-000035000000}">
      <text>
        <r>
          <rPr>
            <b/>
            <sz val="9"/>
            <color indexed="81"/>
            <rFont val="Tahoma"/>
            <family val="2"/>
          </rPr>
          <t>Glasbreite
Seitenteil</t>
        </r>
      </text>
    </comment>
    <comment ref="H80" authorId="0" shapeId="0" xr:uid="{00000000-0006-0000-0500-000036000000}">
      <text>
        <r>
          <rPr>
            <b/>
            <sz val="9"/>
            <color indexed="81"/>
            <rFont val="Tahoma"/>
            <family val="2"/>
          </rPr>
          <t>Glasbreite
Seitenteil</t>
        </r>
      </text>
    </comment>
    <comment ref="K80" authorId="0" shapeId="0" xr:uid="{00000000-0006-0000-0500-000037000000}">
      <text>
        <r>
          <rPr>
            <b/>
            <sz val="9"/>
            <color indexed="81"/>
            <rFont val="Tahoma"/>
            <family val="2"/>
          </rPr>
          <t>Glasbreite
Seitenteil</t>
        </r>
      </text>
    </comment>
    <comment ref="Q80" authorId="0" shapeId="0" xr:uid="{00000000-0006-0000-0500-000038000000}">
      <text>
        <r>
          <rPr>
            <b/>
            <sz val="9"/>
            <color indexed="81"/>
            <rFont val="Tahoma"/>
            <family val="2"/>
          </rPr>
          <t>Glasbreite
Seitenteil</t>
        </r>
      </text>
    </comment>
    <comment ref="B83" authorId="0" shapeId="0" xr:uid="{00000000-0006-0000-0500-000039000000}">
      <text>
        <r>
          <rPr>
            <b/>
            <sz val="9"/>
            <color indexed="81"/>
            <rFont val="Tahoma"/>
            <family val="2"/>
          </rPr>
          <t>Länge der
Laufschiene</t>
        </r>
      </text>
    </comment>
    <comment ref="H83" authorId="0" shapeId="0" xr:uid="{00000000-0006-0000-0500-00003A000000}">
      <text>
        <r>
          <rPr>
            <b/>
            <sz val="9"/>
            <color indexed="81"/>
            <rFont val="Tahoma"/>
            <family val="2"/>
          </rPr>
          <t>Länge der
Laufschiene</t>
        </r>
      </text>
    </comment>
    <comment ref="K83" authorId="0" shapeId="0" xr:uid="{00000000-0006-0000-0500-00003B000000}">
      <text>
        <r>
          <rPr>
            <b/>
            <sz val="9"/>
            <color indexed="81"/>
            <rFont val="Tahoma"/>
            <family val="2"/>
          </rPr>
          <t>Länge der
Laufschiene</t>
        </r>
      </text>
    </comment>
    <comment ref="Q83" authorId="0" shapeId="0" xr:uid="{00000000-0006-0000-0500-00003C000000}">
      <text>
        <r>
          <rPr>
            <b/>
            <sz val="9"/>
            <color indexed="81"/>
            <rFont val="Tahoma"/>
            <family val="2"/>
          </rPr>
          <t>Länge der
Laufschiene</t>
        </r>
      </text>
    </comment>
    <comment ref="B85" authorId="0" shapeId="0" xr:uid="{00000000-0006-0000-0500-00003D000000}">
      <text>
        <r>
          <rPr>
            <b/>
            <sz val="9"/>
            <color indexed="81"/>
            <rFont val="Tahoma"/>
            <family val="2"/>
          </rPr>
          <t>Länge des Bodenprofiles</t>
        </r>
      </text>
    </comment>
    <comment ref="H85" authorId="0" shapeId="0" xr:uid="{00000000-0006-0000-0500-00003E000000}">
      <text>
        <r>
          <rPr>
            <b/>
            <sz val="9"/>
            <color indexed="81"/>
            <rFont val="Tahoma"/>
            <family val="2"/>
          </rPr>
          <t>Länge des Bodenprofiles</t>
        </r>
      </text>
    </comment>
    <comment ref="K85" authorId="0" shapeId="0" xr:uid="{00000000-0006-0000-0500-00003F000000}">
      <text>
        <r>
          <rPr>
            <b/>
            <sz val="9"/>
            <color indexed="81"/>
            <rFont val="Tahoma"/>
            <family val="2"/>
          </rPr>
          <t>Länge des Bodenprofiles</t>
        </r>
      </text>
    </comment>
    <comment ref="Q85" authorId="0" shapeId="0" xr:uid="{00000000-0006-0000-0500-000040000000}">
      <text>
        <r>
          <rPr>
            <b/>
            <sz val="9"/>
            <color indexed="81"/>
            <rFont val="Tahoma"/>
            <family val="2"/>
          </rPr>
          <t>Länge des Bodenprofiles</t>
        </r>
      </text>
    </comment>
    <comment ref="B87" authorId="0" shapeId="0" xr:uid="{00000000-0006-0000-0500-000041000000}">
      <text>
        <r>
          <rPr>
            <b/>
            <sz val="9"/>
            <color indexed="81"/>
            <rFont val="Tahoma"/>
            <family val="2"/>
          </rPr>
          <t>Länge der
Blende</t>
        </r>
      </text>
    </comment>
    <comment ref="H87" authorId="0" shapeId="0" xr:uid="{00000000-0006-0000-0500-000042000000}">
      <text>
        <r>
          <rPr>
            <b/>
            <sz val="9"/>
            <color indexed="81"/>
            <rFont val="Tahoma"/>
            <family val="2"/>
          </rPr>
          <t>Länge der
Blende</t>
        </r>
      </text>
    </comment>
    <comment ref="K87" authorId="0" shapeId="0" xr:uid="{00000000-0006-0000-0500-000043000000}">
      <text>
        <r>
          <rPr>
            <b/>
            <sz val="9"/>
            <color indexed="81"/>
            <rFont val="Tahoma"/>
            <family val="2"/>
          </rPr>
          <t>Länge der
Blende</t>
        </r>
      </text>
    </comment>
    <comment ref="Q87" authorId="0" shapeId="0" xr:uid="{00000000-0006-0000-0500-000044000000}">
      <text>
        <r>
          <rPr>
            <b/>
            <sz val="9"/>
            <color indexed="81"/>
            <rFont val="Tahoma"/>
            <family val="2"/>
          </rPr>
          <t>Länge der
Blende</t>
        </r>
      </text>
    </comment>
    <comment ref="B89" authorId="0" shapeId="0" xr:uid="{00000000-0006-0000-0500-000045000000}">
      <text>
        <r>
          <rPr>
            <b/>
            <sz val="9"/>
            <color indexed="81"/>
            <rFont val="Tahoma"/>
            <family val="2"/>
          </rPr>
          <t>Durchgangsbreite</t>
        </r>
      </text>
    </comment>
    <comment ref="H89" authorId="0" shapeId="0" xr:uid="{00000000-0006-0000-0500-000046000000}">
      <text>
        <r>
          <rPr>
            <b/>
            <sz val="9"/>
            <color indexed="81"/>
            <rFont val="Tahoma"/>
            <family val="2"/>
          </rPr>
          <t>Durchgangsbreite</t>
        </r>
      </text>
    </comment>
    <comment ref="K89" authorId="0" shapeId="0" xr:uid="{00000000-0006-0000-0500-000047000000}">
      <text>
        <r>
          <rPr>
            <b/>
            <sz val="9"/>
            <color indexed="81"/>
            <rFont val="Tahoma"/>
            <family val="2"/>
          </rPr>
          <t>Durchgangsbreite</t>
        </r>
      </text>
    </comment>
    <comment ref="Q89" authorId="0" shapeId="0" xr:uid="{00000000-0006-0000-0500-000048000000}">
      <text>
        <r>
          <rPr>
            <b/>
            <sz val="9"/>
            <color indexed="81"/>
            <rFont val="Tahoma"/>
            <family val="2"/>
          </rPr>
          <t>Durchgangsbreite</t>
        </r>
      </text>
    </comment>
    <comment ref="B93" authorId="0" shapeId="0" xr:uid="{00000000-0006-0000-0500-000049000000}">
      <text>
        <r>
          <rPr>
            <b/>
            <sz val="9"/>
            <color indexed="81"/>
            <rFont val="Tahoma"/>
            <family val="2"/>
          </rPr>
          <t>Glashöhe
Schiebetür</t>
        </r>
      </text>
    </comment>
    <comment ref="H93" authorId="0" shapeId="0" xr:uid="{00000000-0006-0000-0500-00004A000000}">
      <text>
        <r>
          <rPr>
            <b/>
            <sz val="9"/>
            <color indexed="81"/>
            <rFont val="Tahoma"/>
            <family val="2"/>
          </rPr>
          <t>Glashöhe
Schiebetür</t>
        </r>
      </text>
    </comment>
    <comment ref="K93" authorId="0" shapeId="0" xr:uid="{00000000-0006-0000-0500-00004B000000}">
      <text>
        <r>
          <rPr>
            <b/>
            <sz val="9"/>
            <color indexed="81"/>
            <rFont val="Tahoma"/>
            <family val="2"/>
          </rPr>
          <t>Glashöhe
Schiebetür</t>
        </r>
      </text>
    </comment>
    <comment ref="Q93" authorId="0" shapeId="0" xr:uid="{00000000-0006-0000-0500-00004C000000}">
      <text>
        <r>
          <rPr>
            <b/>
            <sz val="9"/>
            <color indexed="81"/>
            <rFont val="Tahoma"/>
            <family val="2"/>
          </rPr>
          <t>Glashöhe
Schiebetür</t>
        </r>
      </text>
    </comment>
    <comment ref="B95" authorId="0" shapeId="0" xr:uid="{00000000-0006-0000-0500-00004D000000}">
      <text>
        <r>
          <rPr>
            <sz val="9"/>
            <color indexed="81"/>
            <rFont val="Tahoma"/>
            <family val="2"/>
          </rPr>
          <t>Glashöhe
Seitenteil</t>
        </r>
      </text>
    </comment>
    <comment ref="H95" authorId="0" shapeId="0" xr:uid="{00000000-0006-0000-0500-00004E000000}">
      <text>
        <r>
          <rPr>
            <sz val="9"/>
            <color indexed="81"/>
            <rFont val="Tahoma"/>
            <family val="2"/>
          </rPr>
          <t>Glashöhe
Seitenteil</t>
        </r>
      </text>
    </comment>
    <comment ref="K95" authorId="0" shapeId="0" xr:uid="{00000000-0006-0000-0500-00004F000000}">
      <text>
        <r>
          <rPr>
            <sz val="9"/>
            <color indexed="81"/>
            <rFont val="Tahoma"/>
            <family val="2"/>
          </rPr>
          <t>Glashöhe
Seitenteil</t>
        </r>
      </text>
    </comment>
    <comment ref="Q95" authorId="0" shapeId="0" xr:uid="{00000000-0006-0000-0500-000050000000}">
      <text>
        <r>
          <rPr>
            <sz val="9"/>
            <color indexed="81"/>
            <rFont val="Tahoma"/>
            <family val="2"/>
          </rPr>
          <t>Glashöhe
Seitenteil</t>
        </r>
      </text>
    </comment>
    <comment ref="B97" authorId="0" shapeId="0" xr:uid="{00000000-0006-0000-0500-000051000000}">
      <text>
        <r>
          <rPr>
            <b/>
            <sz val="9"/>
            <color indexed="81"/>
            <rFont val="Tahoma"/>
            <family val="2"/>
          </rPr>
          <t>Glashöhe
Schiebetür</t>
        </r>
      </text>
    </comment>
    <comment ref="H97" authorId="0" shapeId="0" xr:uid="{00000000-0006-0000-0500-000052000000}">
      <text>
        <r>
          <rPr>
            <b/>
            <sz val="9"/>
            <color indexed="81"/>
            <rFont val="Tahoma"/>
            <family val="2"/>
          </rPr>
          <t>Glashöhe
Schiebetür</t>
        </r>
      </text>
    </comment>
    <comment ref="K97" authorId="0" shapeId="0" xr:uid="{00000000-0006-0000-0500-000053000000}">
      <text>
        <r>
          <rPr>
            <b/>
            <sz val="9"/>
            <color indexed="81"/>
            <rFont val="Tahoma"/>
            <family val="2"/>
          </rPr>
          <t>Glashöhe
Schiebetür</t>
        </r>
      </text>
    </comment>
    <comment ref="Q97" authorId="0" shapeId="0" xr:uid="{00000000-0006-0000-0500-000054000000}">
      <text>
        <r>
          <rPr>
            <b/>
            <sz val="9"/>
            <color indexed="81"/>
            <rFont val="Tahoma"/>
            <family val="2"/>
          </rPr>
          <t>Glashöhe
Schiebetür</t>
        </r>
      </text>
    </comment>
    <comment ref="B100" authorId="0" shapeId="0" xr:uid="{00000000-0006-0000-0500-000055000000}">
      <text>
        <r>
          <rPr>
            <b/>
            <sz val="9"/>
            <color indexed="81"/>
            <rFont val="Tahoma"/>
            <family val="2"/>
          </rPr>
          <t>Gewicht
Schiebtür</t>
        </r>
      </text>
    </comment>
    <comment ref="H100" authorId="0" shapeId="0" xr:uid="{00000000-0006-0000-0500-000056000000}">
      <text>
        <r>
          <rPr>
            <b/>
            <sz val="9"/>
            <color indexed="81"/>
            <rFont val="Tahoma"/>
            <family val="2"/>
          </rPr>
          <t>Gewicht
Schiebtür</t>
        </r>
      </text>
    </comment>
    <comment ref="K100" authorId="0" shapeId="0" xr:uid="{00000000-0006-0000-0500-000057000000}">
      <text>
        <r>
          <rPr>
            <b/>
            <sz val="9"/>
            <color indexed="81"/>
            <rFont val="Tahoma"/>
            <family val="2"/>
          </rPr>
          <t>Gewicht
Schiebtür</t>
        </r>
      </text>
    </comment>
    <comment ref="Q100" authorId="0" shapeId="0" xr:uid="{00000000-0006-0000-0500-000058000000}">
      <text>
        <r>
          <rPr>
            <b/>
            <sz val="9"/>
            <color indexed="81"/>
            <rFont val="Tahoma"/>
            <family val="2"/>
          </rPr>
          <t>Gewicht
Schiebtür</t>
        </r>
      </text>
    </comment>
    <comment ref="B102" authorId="0" shapeId="0" xr:uid="{00000000-0006-0000-0500-000059000000}">
      <text>
        <r>
          <rPr>
            <b/>
            <sz val="9"/>
            <color indexed="81"/>
            <rFont val="Tahoma"/>
            <family val="2"/>
          </rPr>
          <t>Glasbreite
Seitenteil</t>
        </r>
      </text>
    </comment>
    <comment ref="H102" authorId="0" shapeId="0" xr:uid="{00000000-0006-0000-0500-00005A000000}">
      <text>
        <r>
          <rPr>
            <b/>
            <sz val="9"/>
            <color indexed="81"/>
            <rFont val="Tahoma"/>
            <family val="2"/>
          </rPr>
          <t>Glasbreite
Seitenteil</t>
        </r>
      </text>
    </comment>
    <comment ref="K102" authorId="0" shapeId="0" xr:uid="{00000000-0006-0000-0500-00005B000000}">
      <text>
        <r>
          <rPr>
            <b/>
            <sz val="9"/>
            <color indexed="81"/>
            <rFont val="Tahoma"/>
            <family val="2"/>
          </rPr>
          <t>Glasbreite
Seitenteil</t>
        </r>
      </text>
    </comment>
    <comment ref="Q102" authorId="0" shapeId="0" xr:uid="{00000000-0006-0000-0500-00005C000000}">
      <text>
        <r>
          <rPr>
            <b/>
            <sz val="9"/>
            <color indexed="81"/>
            <rFont val="Tahoma"/>
            <family val="2"/>
          </rPr>
          <t>Glasbreite
Seitenteil</t>
        </r>
      </text>
    </comment>
    <comment ref="B105" authorId="0" shapeId="0" xr:uid="{00000000-0006-0000-0500-00005D000000}">
      <text>
        <r>
          <rPr>
            <b/>
            <sz val="9"/>
            <color indexed="81"/>
            <rFont val="Tahoma"/>
            <family val="2"/>
          </rPr>
          <t>Länge der
Laufschiene</t>
        </r>
      </text>
    </comment>
    <comment ref="H105" authorId="0" shapeId="0" xr:uid="{00000000-0006-0000-0500-00005E000000}">
      <text>
        <r>
          <rPr>
            <b/>
            <sz val="9"/>
            <color indexed="81"/>
            <rFont val="Tahoma"/>
            <family val="2"/>
          </rPr>
          <t>Länge der
Laufschiene</t>
        </r>
      </text>
    </comment>
    <comment ref="K105" authorId="0" shapeId="0" xr:uid="{00000000-0006-0000-0500-00005F000000}">
      <text>
        <r>
          <rPr>
            <b/>
            <sz val="9"/>
            <color indexed="81"/>
            <rFont val="Tahoma"/>
            <family val="2"/>
          </rPr>
          <t>Länge der
Laufschiene</t>
        </r>
      </text>
    </comment>
    <comment ref="Q105" authorId="0" shapeId="0" xr:uid="{00000000-0006-0000-0500-000060000000}">
      <text>
        <r>
          <rPr>
            <b/>
            <sz val="9"/>
            <color indexed="81"/>
            <rFont val="Tahoma"/>
            <family val="2"/>
          </rPr>
          <t>Länge der
Laufschiene</t>
        </r>
      </text>
    </comment>
    <comment ref="B107" authorId="0" shapeId="0" xr:uid="{00000000-0006-0000-0500-000061000000}">
      <text>
        <r>
          <rPr>
            <b/>
            <sz val="9"/>
            <color indexed="81"/>
            <rFont val="Tahoma"/>
            <family val="2"/>
          </rPr>
          <t>Länge des Bodenprofiles</t>
        </r>
      </text>
    </comment>
    <comment ref="H107" authorId="0" shapeId="0" xr:uid="{00000000-0006-0000-0500-000062000000}">
      <text>
        <r>
          <rPr>
            <b/>
            <sz val="9"/>
            <color indexed="81"/>
            <rFont val="Tahoma"/>
            <family val="2"/>
          </rPr>
          <t>Länge des Bodenprofiles</t>
        </r>
      </text>
    </comment>
    <comment ref="K107" authorId="0" shapeId="0" xr:uid="{00000000-0006-0000-0500-000063000000}">
      <text>
        <r>
          <rPr>
            <b/>
            <sz val="9"/>
            <color indexed="81"/>
            <rFont val="Tahoma"/>
            <family val="2"/>
          </rPr>
          <t>Länge des Bodenprofiles</t>
        </r>
      </text>
    </comment>
    <comment ref="Q107" authorId="0" shapeId="0" xr:uid="{00000000-0006-0000-0500-000064000000}">
      <text>
        <r>
          <rPr>
            <b/>
            <sz val="9"/>
            <color indexed="81"/>
            <rFont val="Tahoma"/>
            <family val="2"/>
          </rPr>
          <t>Länge des Bodenprofiles</t>
        </r>
      </text>
    </comment>
    <comment ref="B109" authorId="0" shapeId="0" xr:uid="{00000000-0006-0000-0500-000065000000}">
      <text>
        <r>
          <rPr>
            <b/>
            <sz val="9"/>
            <color indexed="81"/>
            <rFont val="Tahoma"/>
            <family val="2"/>
          </rPr>
          <t>Länge der
Blende</t>
        </r>
      </text>
    </comment>
    <comment ref="H109" authorId="0" shapeId="0" xr:uid="{00000000-0006-0000-0500-000066000000}">
      <text>
        <r>
          <rPr>
            <b/>
            <sz val="9"/>
            <color indexed="81"/>
            <rFont val="Tahoma"/>
            <family val="2"/>
          </rPr>
          <t>Länge der
Blende</t>
        </r>
      </text>
    </comment>
    <comment ref="K109" authorId="0" shapeId="0" xr:uid="{00000000-0006-0000-0500-000067000000}">
      <text>
        <r>
          <rPr>
            <b/>
            <sz val="9"/>
            <color indexed="81"/>
            <rFont val="Tahoma"/>
            <family val="2"/>
          </rPr>
          <t>Länge der
Blende</t>
        </r>
      </text>
    </comment>
    <comment ref="Q109" authorId="0" shapeId="0" xr:uid="{00000000-0006-0000-0500-000068000000}">
      <text>
        <r>
          <rPr>
            <b/>
            <sz val="9"/>
            <color indexed="81"/>
            <rFont val="Tahoma"/>
            <family val="2"/>
          </rPr>
          <t>Länge der
Blende</t>
        </r>
      </text>
    </comment>
    <comment ref="B111" authorId="0" shapeId="0" xr:uid="{00000000-0006-0000-0500-000069000000}">
      <text>
        <r>
          <rPr>
            <b/>
            <sz val="9"/>
            <color indexed="81"/>
            <rFont val="Tahoma"/>
            <family val="2"/>
          </rPr>
          <t>Durchgangsbreite</t>
        </r>
      </text>
    </comment>
    <comment ref="H111" authorId="0" shapeId="0" xr:uid="{00000000-0006-0000-0500-00006A000000}">
      <text>
        <r>
          <rPr>
            <b/>
            <sz val="9"/>
            <color indexed="81"/>
            <rFont val="Tahoma"/>
            <family val="2"/>
          </rPr>
          <t>Durchgangsbreite</t>
        </r>
      </text>
    </comment>
    <comment ref="K111" authorId="0" shapeId="0" xr:uid="{00000000-0006-0000-0500-00006B000000}">
      <text>
        <r>
          <rPr>
            <b/>
            <sz val="9"/>
            <color indexed="81"/>
            <rFont val="Tahoma"/>
            <family val="2"/>
          </rPr>
          <t>Durchgangsbreite</t>
        </r>
      </text>
    </comment>
    <comment ref="Q111" authorId="0" shapeId="0" xr:uid="{00000000-0006-0000-0500-00006C000000}">
      <text>
        <r>
          <rPr>
            <b/>
            <sz val="9"/>
            <color indexed="81"/>
            <rFont val="Tahoma"/>
            <family val="2"/>
          </rPr>
          <t>Durchgangsbreite</t>
        </r>
      </text>
    </comment>
    <comment ref="B115" authorId="0" shapeId="0" xr:uid="{00000000-0006-0000-0500-00006D000000}">
      <text>
        <r>
          <rPr>
            <b/>
            <sz val="9"/>
            <color indexed="81"/>
            <rFont val="Tahoma"/>
            <family val="2"/>
          </rPr>
          <t>Glashöhe
Schiebetür</t>
        </r>
      </text>
    </comment>
    <comment ref="H115" authorId="0" shapeId="0" xr:uid="{00000000-0006-0000-0500-00006E000000}">
      <text>
        <r>
          <rPr>
            <b/>
            <sz val="9"/>
            <color indexed="81"/>
            <rFont val="Tahoma"/>
            <family val="2"/>
          </rPr>
          <t>Glashöhe
Schiebetür</t>
        </r>
      </text>
    </comment>
    <comment ref="K115" authorId="0" shapeId="0" xr:uid="{00000000-0006-0000-0500-00006F000000}">
      <text>
        <r>
          <rPr>
            <b/>
            <sz val="9"/>
            <color indexed="81"/>
            <rFont val="Tahoma"/>
            <family val="2"/>
          </rPr>
          <t>Glashöhe
Schiebetür</t>
        </r>
      </text>
    </comment>
    <comment ref="Q115" authorId="0" shapeId="0" xr:uid="{00000000-0006-0000-0500-000070000000}">
      <text>
        <r>
          <rPr>
            <b/>
            <sz val="9"/>
            <color indexed="81"/>
            <rFont val="Tahoma"/>
            <family val="2"/>
          </rPr>
          <t>Glashöhe
Schiebetür</t>
        </r>
      </text>
    </comment>
    <comment ref="B117" authorId="0" shapeId="0" xr:uid="{00000000-0006-0000-0500-000071000000}">
      <text>
        <r>
          <rPr>
            <sz val="9"/>
            <color indexed="81"/>
            <rFont val="Tahoma"/>
            <family val="2"/>
          </rPr>
          <t>Glashöhe
Seitenteil</t>
        </r>
      </text>
    </comment>
    <comment ref="H117" authorId="0" shapeId="0" xr:uid="{00000000-0006-0000-0500-000072000000}">
      <text>
        <r>
          <rPr>
            <sz val="9"/>
            <color indexed="81"/>
            <rFont val="Tahoma"/>
            <family val="2"/>
          </rPr>
          <t>Glashöhe
Seitenteil</t>
        </r>
      </text>
    </comment>
    <comment ref="K117" authorId="0" shapeId="0" xr:uid="{00000000-0006-0000-0500-000073000000}">
      <text>
        <r>
          <rPr>
            <sz val="9"/>
            <color indexed="81"/>
            <rFont val="Tahoma"/>
            <family val="2"/>
          </rPr>
          <t>Glashöhe
Seitenteil</t>
        </r>
      </text>
    </comment>
    <comment ref="Q117" authorId="0" shapeId="0" xr:uid="{00000000-0006-0000-0500-000074000000}">
      <text>
        <r>
          <rPr>
            <sz val="9"/>
            <color indexed="81"/>
            <rFont val="Tahoma"/>
            <family val="2"/>
          </rPr>
          <t>Glashöhe
Seitenteil</t>
        </r>
      </text>
    </comment>
    <comment ref="B119" authorId="0" shapeId="0" xr:uid="{00000000-0006-0000-0500-000075000000}">
      <text>
        <r>
          <rPr>
            <b/>
            <sz val="9"/>
            <color indexed="81"/>
            <rFont val="Tahoma"/>
            <family val="2"/>
          </rPr>
          <t>Glashöhe
Schiebetür</t>
        </r>
      </text>
    </comment>
    <comment ref="H119" authorId="0" shapeId="0" xr:uid="{00000000-0006-0000-0500-000076000000}">
      <text>
        <r>
          <rPr>
            <b/>
            <sz val="9"/>
            <color indexed="81"/>
            <rFont val="Tahoma"/>
            <family val="2"/>
          </rPr>
          <t>Glashöhe
Schiebetür</t>
        </r>
      </text>
    </comment>
    <comment ref="K119" authorId="0" shapeId="0" xr:uid="{00000000-0006-0000-0500-000077000000}">
      <text>
        <r>
          <rPr>
            <b/>
            <sz val="9"/>
            <color indexed="81"/>
            <rFont val="Tahoma"/>
            <family val="2"/>
          </rPr>
          <t>Glashöhe
Schiebetür</t>
        </r>
      </text>
    </comment>
    <comment ref="Q119" authorId="0" shapeId="0" xr:uid="{00000000-0006-0000-0500-000078000000}">
      <text>
        <r>
          <rPr>
            <b/>
            <sz val="9"/>
            <color indexed="81"/>
            <rFont val="Tahoma"/>
            <family val="2"/>
          </rPr>
          <t>Glashöhe
Schiebetür</t>
        </r>
      </text>
    </comment>
    <comment ref="B122" authorId="0" shapeId="0" xr:uid="{00000000-0006-0000-0500-000079000000}">
      <text>
        <r>
          <rPr>
            <b/>
            <sz val="9"/>
            <color indexed="81"/>
            <rFont val="Tahoma"/>
            <family val="2"/>
          </rPr>
          <t>Gewicht
Schiebtür</t>
        </r>
      </text>
    </comment>
    <comment ref="H122" authorId="0" shapeId="0" xr:uid="{00000000-0006-0000-0500-00007A000000}">
      <text>
        <r>
          <rPr>
            <b/>
            <sz val="9"/>
            <color indexed="81"/>
            <rFont val="Tahoma"/>
            <family val="2"/>
          </rPr>
          <t>Gewicht
Schiebtür</t>
        </r>
      </text>
    </comment>
    <comment ref="K122" authorId="0" shapeId="0" xr:uid="{00000000-0006-0000-0500-00007B000000}">
      <text>
        <r>
          <rPr>
            <b/>
            <sz val="9"/>
            <color indexed="81"/>
            <rFont val="Tahoma"/>
            <family val="2"/>
          </rPr>
          <t>Gewicht
Schiebtür</t>
        </r>
      </text>
    </comment>
    <comment ref="Q122" authorId="0" shapeId="0" xr:uid="{00000000-0006-0000-0500-00007C000000}">
      <text>
        <r>
          <rPr>
            <b/>
            <sz val="9"/>
            <color indexed="81"/>
            <rFont val="Tahoma"/>
            <family val="2"/>
          </rPr>
          <t>Gewicht
Schiebtür</t>
        </r>
      </text>
    </comment>
    <comment ref="B124" authorId="0" shapeId="0" xr:uid="{00000000-0006-0000-0500-00007D000000}">
      <text>
        <r>
          <rPr>
            <b/>
            <sz val="9"/>
            <color indexed="81"/>
            <rFont val="Tahoma"/>
            <family val="2"/>
          </rPr>
          <t>Glasbreite
Seitenteil</t>
        </r>
      </text>
    </comment>
    <comment ref="H124" authorId="0" shapeId="0" xr:uid="{00000000-0006-0000-0500-00007E000000}">
      <text>
        <r>
          <rPr>
            <b/>
            <sz val="9"/>
            <color indexed="81"/>
            <rFont val="Tahoma"/>
            <family val="2"/>
          </rPr>
          <t>Glasbreite
Seitenteil</t>
        </r>
      </text>
    </comment>
    <comment ref="K124" authorId="0" shapeId="0" xr:uid="{00000000-0006-0000-0500-00007F000000}">
      <text>
        <r>
          <rPr>
            <b/>
            <sz val="9"/>
            <color indexed="81"/>
            <rFont val="Tahoma"/>
            <family val="2"/>
          </rPr>
          <t>Glasbreite
Seitenteil</t>
        </r>
      </text>
    </comment>
    <comment ref="Q124" authorId="0" shapeId="0" xr:uid="{00000000-0006-0000-0500-000080000000}">
      <text>
        <r>
          <rPr>
            <b/>
            <sz val="9"/>
            <color indexed="81"/>
            <rFont val="Tahoma"/>
            <family val="2"/>
          </rPr>
          <t>Glasbreite
Seitenteil</t>
        </r>
      </text>
    </comment>
    <comment ref="B127" authorId="0" shapeId="0" xr:uid="{00000000-0006-0000-0500-000081000000}">
      <text>
        <r>
          <rPr>
            <b/>
            <sz val="9"/>
            <color indexed="81"/>
            <rFont val="Tahoma"/>
            <family val="2"/>
          </rPr>
          <t>Länge der
Laufschiene</t>
        </r>
      </text>
    </comment>
    <comment ref="H127" authorId="0" shapeId="0" xr:uid="{00000000-0006-0000-0500-000082000000}">
      <text>
        <r>
          <rPr>
            <b/>
            <sz val="9"/>
            <color indexed="81"/>
            <rFont val="Tahoma"/>
            <family val="2"/>
          </rPr>
          <t>Länge der
Laufschiene</t>
        </r>
      </text>
    </comment>
    <comment ref="K127" authorId="0" shapeId="0" xr:uid="{00000000-0006-0000-0500-000083000000}">
      <text>
        <r>
          <rPr>
            <b/>
            <sz val="9"/>
            <color indexed="81"/>
            <rFont val="Tahoma"/>
            <family val="2"/>
          </rPr>
          <t>Länge der
Laufschiene</t>
        </r>
      </text>
    </comment>
    <comment ref="Q127" authorId="0" shapeId="0" xr:uid="{00000000-0006-0000-0500-000084000000}">
      <text>
        <r>
          <rPr>
            <b/>
            <sz val="9"/>
            <color indexed="81"/>
            <rFont val="Tahoma"/>
            <family val="2"/>
          </rPr>
          <t>Länge der
Laufschiene</t>
        </r>
      </text>
    </comment>
    <comment ref="B129" authorId="0" shapeId="0" xr:uid="{00000000-0006-0000-0500-000085000000}">
      <text>
        <r>
          <rPr>
            <b/>
            <sz val="9"/>
            <color indexed="81"/>
            <rFont val="Tahoma"/>
            <family val="2"/>
          </rPr>
          <t>Länge des Bodenprofiles</t>
        </r>
      </text>
    </comment>
    <comment ref="H129" authorId="0" shapeId="0" xr:uid="{00000000-0006-0000-0500-000086000000}">
      <text>
        <r>
          <rPr>
            <b/>
            <sz val="9"/>
            <color indexed="81"/>
            <rFont val="Tahoma"/>
            <family val="2"/>
          </rPr>
          <t>Länge des Bodenprofiles</t>
        </r>
      </text>
    </comment>
    <comment ref="K129" authorId="0" shapeId="0" xr:uid="{00000000-0006-0000-0500-000087000000}">
      <text>
        <r>
          <rPr>
            <b/>
            <sz val="9"/>
            <color indexed="81"/>
            <rFont val="Tahoma"/>
            <family val="2"/>
          </rPr>
          <t>Länge des Bodenprofiles</t>
        </r>
      </text>
    </comment>
    <comment ref="Q129" authorId="0" shapeId="0" xr:uid="{00000000-0006-0000-0500-000088000000}">
      <text>
        <r>
          <rPr>
            <b/>
            <sz val="9"/>
            <color indexed="81"/>
            <rFont val="Tahoma"/>
            <family val="2"/>
          </rPr>
          <t>Länge des Bodenprofiles</t>
        </r>
      </text>
    </comment>
    <comment ref="B131" authorId="0" shapeId="0" xr:uid="{00000000-0006-0000-0500-000089000000}">
      <text>
        <r>
          <rPr>
            <b/>
            <sz val="9"/>
            <color indexed="81"/>
            <rFont val="Tahoma"/>
            <family val="2"/>
          </rPr>
          <t>Länge der
Blende</t>
        </r>
      </text>
    </comment>
    <comment ref="H131" authorId="0" shapeId="0" xr:uid="{00000000-0006-0000-0500-00008A000000}">
      <text>
        <r>
          <rPr>
            <b/>
            <sz val="9"/>
            <color indexed="81"/>
            <rFont val="Tahoma"/>
            <family val="2"/>
          </rPr>
          <t>Länge der
Blende</t>
        </r>
      </text>
    </comment>
    <comment ref="K131" authorId="0" shapeId="0" xr:uid="{00000000-0006-0000-0500-00008B000000}">
      <text>
        <r>
          <rPr>
            <b/>
            <sz val="9"/>
            <color indexed="81"/>
            <rFont val="Tahoma"/>
            <family val="2"/>
          </rPr>
          <t>Länge der
Blende</t>
        </r>
      </text>
    </comment>
    <comment ref="Q131" authorId="0" shapeId="0" xr:uid="{00000000-0006-0000-0500-00008C000000}">
      <text>
        <r>
          <rPr>
            <b/>
            <sz val="9"/>
            <color indexed="81"/>
            <rFont val="Tahoma"/>
            <family val="2"/>
          </rPr>
          <t>Länge der
Blende</t>
        </r>
      </text>
    </comment>
    <comment ref="B133" authorId="0" shapeId="0" xr:uid="{00000000-0006-0000-0500-00008D000000}">
      <text>
        <r>
          <rPr>
            <b/>
            <sz val="9"/>
            <color indexed="81"/>
            <rFont val="Tahoma"/>
            <family val="2"/>
          </rPr>
          <t>Durchgangsbreite</t>
        </r>
      </text>
    </comment>
    <comment ref="H133" authorId="0" shapeId="0" xr:uid="{00000000-0006-0000-0500-00008E000000}">
      <text>
        <r>
          <rPr>
            <b/>
            <sz val="9"/>
            <color indexed="81"/>
            <rFont val="Tahoma"/>
            <family val="2"/>
          </rPr>
          <t>Durchgangsbreite</t>
        </r>
      </text>
    </comment>
    <comment ref="K133" authorId="0" shapeId="0" xr:uid="{00000000-0006-0000-0500-00008F000000}">
      <text>
        <r>
          <rPr>
            <b/>
            <sz val="9"/>
            <color indexed="81"/>
            <rFont val="Tahoma"/>
            <family val="2"/>
          </rPr>
          <t>Durchgangsbreite</t>
        </r>
      </text>
    </comment>
    <comment ref="Q133" authorId="0" shapeId="0" xr:uid="{00000000-0006-0000-0500-000090000000}">
      <text>
        <r>
          <rPr>
            <b/>
            <sz val="9"/>
            <color indexed="81"/>
            <rFont val="Tahoma"/>
            <family val="2"/>
          </rPr>
          <t>Durchgangsbreite</t>
        </r>
      </text>
    </comment>
    <comment ref="B143" authorId="0" shapeId="0" xr:uid="{00000000-0006-0000-0500-000091000000}">
      <text>
        <r>
          <rPr>
            <b/>
            <sz val="9"/>
            <color indexed="81"/>
            <rFont val="Tahoma"/>
            <family val="2"/>
          </rPr>
          <t>lichte Höhe</t>
        </r>
      </text>
    </comment>
    <comment ref="E143" authorId="0" shapeId="0" xr:uid="{00000000-0006-0000-0500-000092000000}">
      <text>
        <r>
          <rPr>
            <b/>
            <sz val="9"/>
            <color indexed="81"/>
            <rFont val="Tahoma"/>
            <family val="2"/>
          </rPr>
          <t>Abstand zwischen Oberkante Wandöffnung und Unterkante Laufschiene (nur bei Wandmontage)</t>
        </r>
      </text>
    </comment>
    <comment ref="H143" authorId="0" shapeId="0" xr:uid="{00000000-0006-0000-0500-000093000000}">
      <text>
        <r>
          <rPr>
            <b/>
            <sz val="9"/>
            <color indexed="81"/>
            <rFont val="Tahoma"/>
            <family val="2"/>
          </rPr>
          <t>Griffabstand 1</t>
        </r>
      </text>
    </comment>
    <comment ref="B145" authorId="0" shapeId="0" xr:uid="{00000000-0006-0000-0500-000094000000}">
      <text>
        <r>
          <rPr>
            <b/>
            <sz val="9"/>
            <color indexed="81"/>
            <rFont val="Tahoma"/>
            <family val="2"/>
          </rPr>
          <t>lichte Weite</t>
        </r>
      </text>
    </comment>
    <comment ref="E145" authorId="0" shapeId="0" xr:uid="{00000000-0006-0000-0500-000095000000}">
      <text>
        <r>
          <rPr>
            <b/>
            <sz val="9"/>
            <color indexed="81"/>
            <rFont val="Tahoma"/>
            <family val="2"/>
          </rPr>
          <t>Glasdicke</t>
        </r>
      </text>
    </comment>
    <comment ref="H145" authorId="0" shapeId="0" xr:uid="{00000000-0006-0000-0500-000096000000}">
      <text>
        <r>
          <rPr>
            <b/>
            <sz val="9"/>
            <color indexed="81"/>
            <rFont val="Tahoma"/>
            <family val="2"/>
          </rPr>
          <t>Griffabstand 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groth</author>
  </authors>
  <commentList>
    <comment ref="B49" authorId="0" shapeId="0" xr:uid="{00000000-0006-0000-0600-000001000000}">
      <text>
        <r>
          <rPr>
            <b/>
            <sz val="9"/>
            <color indexed="81"/>
            <rFont val="Tahoma"/>
            <family val="2"/>
          </rPr>
          <t>Glashöhe
Schiebetür</t>
        </r>
      </text>
    </comment>
    <comment ref="H49" authorId="0" shapeId="0" xr:uid="{00000000-0006-0000-0600-000002000000}">
      <text>
        <r>
          <rPr>
            <b/>
            <sz val="9"/>
            <color indexed="81"/>
            <rFont val="Tahoma"/>
            <family val="2"/>
          </rPr>
          <t>Glashöhe
Schiebetür</t>
        </r>
      </text>
    </comment>
    <comment ref="K49" authorId="0" shapeId="0" xr:uid="{00000000-0006-0000-0600-000003000000}">
      <text>
        <r>
          <rPr>
            <b/>
            <sz val="9"/>
            <color indexed="81"/>
            <rFont val="Tahoma"/>
            <family val="2"/>
          </rPr>
          <t>Glashöhe
Schiebetür</t>
        </r>
      </text>
    </comment>
    <comment ref="Q49" authorId="0" shapeId="0" xr:uid="{00000000-0006-0000-0600-000004000000}">
      <text>
        <r>
          <rPr>
            <b/>
            <sz val="9"/>
            <color indexed="81"/>
            <rFont val="Tahoma"/>
            <family val="2"/>
          </rPr>
          <t>Glashöhe
Schiebetür</t>
        </r>
      </text>
    </comment>
    <comment ref="B51" authorId="0" shapeId="0" xr:uid="{00000000-0006-0000-0600-000005000000}">
      <text>
        <r>
          <rPr>
            <sz val="9"/>
            <color indexed="81"/>
            <rFont val="Tahoma"/>
            <family val="2"/>
          </rPr>
          <t>Glashöhe
Seitenteil</t>
        </r>
      </text>
    </comment>
    <comment ref="H51" authorId="0" shapeId="0" xr:uid="{00000000-0006-0000-0600-000006000000}">
      <text>
        <r>
          <rPr>
            <sz val="9"/>
            <color indexed="81"/>
            <rFont val="Tahoma"/>
            <family val="2"/>
          </rPr>
          <t>Glashöhe
Seitenteil</t>
        </r>
      </text>
    </comment>
    <comment ref="K51" authorId="0" shapeId="0" xr:uid="{00000000-0006-0000-0600-000007000000}">
      <text>
        <r>
          <rPr>
            <sz val="9"/>
            <color indexed="81"/>
            <rFont val="Tahoma"/>
            <family val="2"/>
          </rPr>
          <t>Glashöhe
Seitenteil</t>
        </r>
      </text>
    </comment>
    <comment ref="Q51" authorId="0" shapeId="0" xr:uid="{00000000-0006-0000-0600-000008000000}">
      <text>
        <r>
          <rPr>
            <sz val="9"/>
            <color indexed="81"/>
            <rFont val="Tahoma"/>
            <family val="2"/>
          </rPr>
          <t>Glashöhe
Seitenteil</t>
        </r>
      </text>
    </comment>
    <comment ref="B53" authorId="0" shapeId="0" xr:uid="{00000000-0006-0000-0600-000009000000}">
      <text>
        <r>
          <rPr>
            <b/>
            <sz val="9"/>
            <color indexed="81"/>
            <rFont val="Tahoma"/>
            <family val="2"/>
          </rPr>
          <t>Glashöhe
Schiebetür</t>
        </r>
      </text>
    </comment>
    <comment ref="H53" authorId="0" shapeId="0" xr:uid="{00000000-0006-0000-0600-00000A000000}">
      <text>
        <r>
          <rPr>
            <b/>
            <sz val="9"/>
            <color indexed="81"/>
            <rFont val="Tahoma"/>
            <family val="2"/>
          </rPr>
          <t>Glashöhe
Schiebetür</t>
        </r>
      </text>
    </comment>
    <comment ref="K53" authorId="0" shapeId="0" xr:uid="{00000000-0006-0000-0600-00000B000000}">
      <text>
        <r>
          <rPr>
            <b/>
            <sz val="9"/>
            <color indexed="81"/>
            <rFont val="Tahoma"/>
            <family val="2"/>
          </rPr>
          <t>Glashöhe
Schiebetür</t>
        </r>
      </text>
    </comment>
    <comment ref="Q53" authorId="0" shapeId="0" xr:uid="{00000000-0006-0000-0600-00000C000000}">
      <text>
        <r>
          <rPr>
            <b/>
            <sz val="9"/>
            <color indexed="81"/>
            <rFont val="Tahoma"/>
            <family val="2"/>
          </rPr>
          <t>Glashöhe
Schiebetür</t>
        </r>
      </text>
    </comment>
    <comment ref="B56" authorId="0" shapeId="0" xr:uid="{00000000-0006-0000-0600-00000D000000}">
      <text>
        <r>
          <rPr>
            <b/>
            <sz val="9"/>
            <color indexed="81"/>
            <rFont val="Tahoma"/>
            <family val="2"/>
          </rPr>
          <t>Gewicht
Schiebtür</t>
        </r>
      </text>
    </comment>
    <comment ref="H56" authorId="0" shapeId="0" xr:uid="{00000000-0006-0000-0600-00000E000000}">
      <text>
        <r>
          <rPr>
            <b/>
            <sz val="9"/>
            <color indexed="81"/>
            <rFont val="Tahoma"/>
            <family val="2"/>
          </rPr>
          <t>Gewicht
Schiebtür</t>
        </r>
      </text>
    </comment>
    <comment ref="K56" authorId="0" shapeId="0" xr:uid="{00000000-0006-0000-0600-00000F000000}">
      <text>
        <r>
          <rPr>
            <b/>
            <sz val="9"/>
            <color indexed="81"/>
            <rFont val="Tahoma"/>
            <family val="2"/>
          </rPr>
          <t>Gewicht
Schiebtür</t>
        </r>
      </text>
    </comment>
    <comment ref="Q56" authorId="0" shapeId="0" xr:uid="{00000000-0006-0000-0600-000010000000}">
      <text>
        <r>
          <rPr>
            <b/>
            <sz val="9"/>
            <color indexed="81"/>
            <rFont val="Tahoma"/>
            <family val="2"/>
          </rPr>
          <t>Gewicht
Schiebtür</t>
        </r>
      </text>
    </comment>
    <comment ref="B58" authorId="0" shapeId="0" xr:uid="{00000000-0006-0000-0600-000011000000}">
      <text>
        <r>
          <rPr>
            <b/>
            <sz val="9"/>
            <color indexed="81"/>
            <rFont val="Tahoma"/>
            <family val="2"/>
          </rPr>
          <t>Glasbreite
Seitenteil</t>
        </r>
      </text>
    </comment>
    <comment ref="H58" authorId="0" shapeId="0" xr:uid="{00000000-0006-0000-0600-000012000000}">
      <text>
        <r>
          <rPr>
            <b/>
            <sz val="9"/>
            <color indexed="81"/>
            <rFont val="Tahoma"/>
            <family val="2"/>
          </rPr>
          <t>Glasbreite
Seitenteil</t>
        </r>
      </text>
    </comment>
    <comment ref="K58" authorId="0" shapeId="0" xr:uid="{00000000-0006-0000-0600-000013000000}">
      <text>
        <r>
          <rPr>
            <b/>
            <sz val="9"/>
            <color indexed="81"/>
            <rFont val="Tahoma"/>
            <family val="2"/>
          </rPr>
          <t>Glasbreite
Seitenteil</t>
        </r>
      </text>
    </comment>
    <comment ref="Q58" authorId="0" shapeId="0" xr:uid="{00000000-0006-0000-0600-000014000000}">
      <text>
        <r>
          <rPr>
            <b/>
            <sz val="9"/>
            <color indexed="81"/>
            <rFont val="Tahoma"/>
            <family val="2"/>
          </rPr>
          <t>Glasbreite
Seitenteil</t>
        </r>
      </text>
    </comment>
    <comment ref="B61" authorId="0" shapeId="0" xr:uid="{00000000-0006-0000-0600-000015000000}">
      <text>
        <r>
          <rPr>
            <b/>
            <sz val="9"/>
            <color indexed="81"/>
            <rFont val="Tahoma"/>
            <family val="2"/>
          </rPr>
          <t>Länge der
Laufschiene</t>
        </r>
      </text>
    </comment>
    <comment ref="H61" authorId="0" shapeId="0" xr:uid="{00000000-0006-0000-0600-000016000000}">
      <text>
        <r>
          <rPr>
            <b/>
            <sz val="9"/>
            <color indexed="81"/>
            <rFont val="Tahoma"/>
            <family val="2"/>
          </rPr>
          <t>Länge der
Laufschiene</t>
        </r>
      </text>
    </comment>
    <comment ref="K61" authorId="0" shapeId="0" xr:uid="{00000000-0006-0000-0600-000017000000}">
      <text>
        <r>
          <rPr>
            <b/>
            <sz val="9"/>
            <color indexed="81"/>
            <rFont val="Tahoma"/>
            <family val="2"/>
          </rPr>
          <t>Länge der
Laufschiene</t>
        </r>
      </text>
    </comment>
    <comment ref="Q61" authorId="0" shapeId="0" xr:uid="{00000000-0006-0000-0600-000018000000}">
      <text>
        <r>
          <rPr>
            <b/>
            <sz val="9"/>
            <color indexed="81"/>
            <rFont val="Tahoma"/>
            <family val="2"/>
          </rPr>
          <t>Länge der
Laufschiene</t>
        </r>
      </text>
    </comment>
    <comment ref="B63" authorId="0" shapeId="0" xr:uid="{00000000-0006-0000-0600-000019000000}">
      <text>
        <r>
          <rPr>
            <b/>
            <sz val="9"/>
            <color indexed="81"/>
            <rFont val="Tahoma"/>
            <family val="2"/>
          </rPr>
          <t>Länge des Bodenprofiles</t>
        </r>
      </text>
    </comment>
    <comment ref="H63" authorId="0" shapeId="0" xr:uid="{00000000-0006-0000-0600-00001A000000}">
      <text>
        <r>
          <rPr>
            <b/>
            <sz val="9"/>
            <color indexed="81"/>
            <rFont val="Tahoma"/>
            <family val="2"/>
          </rPr>
          <t>Länge des Bodenprofiles</t>
        </r>
      </text>
    </comment>
    <comment ref="K63" authorId="0" shapeId="0" xr:uid="{00000000-0006-0000-0600-00001B000000}">
      <text>
        <r>
          <rPr>
            <b/>
            <sz val="9"/>
            <color indexed="81"/>
            <rFont val="Tahoma"/>
            <family val="2"/>
          </rPr>
          <t>Länge des Bodenprofiles</t>
        </r>
      </text>
    </comment>
    <comment ref="Q63" authorId="0" shapeId="0" xr:uid="{00000000-0006-0000-0600-00001C000000}">
      <text>
        <r>
          <rPr>
            <b/>
            <sz val="9"/>
            <color indexed="81"/>
            <rFont val="Tahoma"/>
            <family val="2"/>
          </rPr>
          <t>Länge des Bodenprofiles</t>
        </r>
      </text>
    </comment>
    <comment ref="B65" authorId="0" shapeId="0" xr:uid="{00000000-0006-0000-0600-00001D000000}">
      <text>
        <r>
          <rPr>
            <b/>
            <sz val="9"/>
            <color indexed="81"/>
            <rFont val="Tahoma"/>
            <family val="2"/>
          </rPr>
          <t>Länge der
Blende</t>
        </r>
      </text>
    </comment>
    <comment ref="H65" authorId="0" shapeId="0" xr:uid="{00000000-0006-0000-0600-00001E000000}">
      <text>
        <r>
          <rPr>
            <b/>
            <sz val="9"/>
            <color indexed="81"/>
            <rFont val="Tahoma"/>
            <family val="2"/>
          </rPr>
          <t>Länge der
Blende</t>
        </r>
      </text>
    </comment>
    <comment ref="K65" authorId="0" shapeId="0" xr:uid="{00000000-0006-0000-0600-00001F000000}">
      <text>
        <r>
          <rPr>
            <b/>
            <sz val="9"/>
            <color indexed="81"/>
            <rFont val="Tahoma"/>
            <family val="2"/>
          </rPr>
          <t>Länge der
Blende</t>
        </r>
      </text>
    </comment>
    <comment ref="Q65" authorId="0" shapeId="0" xr:uid="{00000000-0006-0000-0600-000020000000}">
      <text>
        <r>
          <rPr>
            <b/>
            <sz val="9"/>
            <color indexed="81"/>
            <rFont val="Tahoma"/>
            <family val="2"/>
          </rPr>
          <t>Länge der
Blende</t>
        </r>
      </text>
    </comment>
    <comment ref="B67" authorId="0" shapeId="0" xr:uid="{00000000-0006-0000-0600-000021000000}">
      <text>
        <r>
          <rPr>
            <b/>
            <sz val="9"/>
            <color indexed="81"/>
            <rFont val="Tahoma"/>
            <family val="2"/>
          </rPr>
          <t>Durchgangsbreite</t>
        </r>
      </text>
    </comment>
    <comment ref="H67" authorId="0" shapeId="0" xr:uid="{00000000-0006-0000-0600-000022000000}">
      <text>
        <r>
          <rPr>
            <b/>
            <sz val="9"/>
            <color indexed="81"/>
            <rFont val="Tahoma"/>
            <family val="2"/>
          </rPr>
          <t>Durchgangsbreite</t>
        </r>
      </text>
    </comment>
    <comment ref="K67" authorId="0" shapeId="0" xr:uid="{00000000-0006-0000-0600-000023000000}">
      <text>
        <r>
          <rPr>
            <b/>
            <sz val="9"/>
            <color indexed="81"/>
            <rFont val="Tahoma"/>
            <family val="2"/>
          </rPr>
          <t>Durchgangsbreite</t>
        </r>
      </text>
    </comment>
    <comment ref="Q67" authorId="0" shapeId="0" xr:uid="{00000000-0006-0000-0600-000024000000}">
      <text>
        <r>
          <rPr>
            <b/>
            <sz val="9"/>
            <color indexed="81"/>
            <rFont val="Tahoma"/>
            <family val="2"/>
          </rPr>
          <t>Durchgangsbreite</t>
        </r>
      </text>
    </comment>
    <comment ref="B71" authorId="0" shapeId="0" xr:uid="{00000000-0006-0000-0600-000025000000}">
      <text>
        <r>
          <rPr>
            <b/>
            <sz val="9"/>
            <color indexed="81"/>
            <rFont val="Tahoma"/>
            <family val="2"/>
          </rPr>
          <t>Glashöhe
Schiebetür</t>
        </r>
      </text>
    </comment>
    <comment ref="H71" authorId="0" shapeId="0" xr:uid="{00000000-0006-0000-0600-000026000000}">
      <text>
        <r>
          <rPr>
            <b/>
            <sz val="9"/>
            <color indexed="81"/>
            <rFont val="Tahoma"/>
            <family val="2"/>
          </rPr>
          <t>Glashöhe
Schiebetür</t>
        </r>
      </text>
    </comment>
    <comment ref="K71" authorId="0" shapeId="0" xr:uid="{00000000-0006-0000-0600-000027000000}">
      <text>
        <r>
          <rPr>
            <b/>
            <sz val="9"/>
            <color indexed="81"/>
            <rFont val="Tahoma"/>
            <family val="2"/>
          </rPr>
          <t>Glashöhe
Schiebetür</t>
        </r>
      </text>
    </comment>
    <comment ref="Q71" authorId="0" shapeId="0" xr:uid="{00000000-0006-0000-0600-000028000000}">
      <text>
        <r>
          <rPr>
            <b/>
            <sz val="9"/>
            <color indexed="81"/>
            <rFont val="Tahoma"/>
            <family val="2"/>
          </rPr>
          <t>Glashöhe
Schiebetür</t>
        </r>
      </text>
    </comment>
    <comment ref="B73" authorId="0" shapeId="0" xr:uid="{00000000-0006-0000-0600-000029000000}">
      <text>
        <r>
          <rPr>
            <sz val="9"/>
            <color indexed="81"/>
            <rFont val="Tahoma"/>
            <family val="2"/>
          </rPr>
          <t>Glashöhe
Seitenteil</t>
        </r>
      </text>
    </comment>
    <comment ref="H73" authorId="0" shapeId="0" xr:uid="{00000000-0006-0000-0600-00002A000000}">
      <text>
        <r>
          <rPr>
            <sz val="9"/>
            <color indexed="81"/>
            <rFont val="Tahoma"/>
            <family val="2"/>
          </rPr>
          <t>Glashöhe
Seitenteil</t>
        </r>
      </text>
    </comment>
    <comment ref="K73" authorId="0" shapeId="0" xr:uid="{00000000-0006-0000-0600-00002B000000}">
      <text>
        <r>
          <rPr>
            <sz val="9"/>
            <color indexed="81"/>
            <rFont val="Tahoma"/>
            <family val="2"/>
          </rPr>
          <t>Glashöhe
Seitenteil</t>
        </r>
      </text>
    </comment>
    <comment ref="Q73" authorId="0" shapeId="0" xr:uid="{00000000-0006-0000-0600-00002C000000}">
      <text>
        <r>
          <rPr>
            <sz val="9"/>
            <color indexed="81"/>
            <rFont val="Tahoma"/>
            <family val="2"/>
          </rPr>
          <t>Glashöhe
Seitenteil</t>
        </r>
      </text>
    </comment>
    <comment ref="B75" authorId="0" shapeId="0" xr:uid="{00000000-0006-0000-0600-00002D000000}">
      <text>
        <r>
          <rPr>
            <b/>
            <sz val="9"/>
            <color indexed="81"/>
            <rFont val="Tahoma"/>
            <family val="2"/>
          </rPr>
          <t>Glashöhe
Schiebetür</t>
        </r>
      </text>
    </comment>
    <comment ref="H75" authorId="0" shapeId="0" xr:uid="{00000000-0006-0000-0600-00002E000000}">
      <text>
        <r>
          <rPr>
            <b/>
            <sz val="9"/>
            <color indexed="81"/>
            <rFont val="Tahoma"/>
            <family val="2"/>
          </rPr>
          <t>Glashöhe
Schiebetür</t>
        </r>
      </text>
    </comment>
    <comment ref="K75" authorId="0" shapeId="0" xr:uid="{00000000-0006-0000-0600-00002F000000}">
      <text>
        <r>
          <rPr>
            <b/>
            <sz val="9"/>
            <color indexed="81"/>
            <rFont val="Tahoma"/>
            <family val="2"/>
          </rPr>
          <t>Glashöhe
Schiebetür</t>
        </r>
      </text>
    </comment>
    <comment ref="Q75" authorId="0" shapeId="0" xr:uid="{00000000-0006-0000-0600-000030000000}">
      <text>
        <r>
          <rPr>
            <b/>
            <sz val="9"/>
            <color indexed="81"/>
            <rFont val="Tahoma"/>
            <family val="2"/>
          </rPr>
          <t>Glashöhe
Schiebetür</t>
        </r>
      </text>
    </comment>
    <comment ref="B78" authorId="0" shapeId="0" xr:uid="{00000000-0006-0000-0600-000031000000}">
      <text>
        <r>
          <rPr>
            <b/>
            <sz val="9"/>
            <color indexed="81"/>
            <rFont val="Tahoma"/>
            <family val="2"/>
          </rPr>
          <t>Gewicht
Schiebtür</t>
        </r>
      </text>
    </comment>
    <comment ref="H78" authorId="0" shapeId="0" xr:uid="{00000000-0006-0000-0600-000032000000}">
      <text>
        <r>
          <rPr>
            <b/>
            <sz val="9"/>
            <color indexed="81"/>
            <rFont val="Tahoma"/>
            <family val="2"/>
          </rPr>
          <t>Gewicht
Schiebtür</t>
        </r>
      </text>
    </comment>
    <comment ref="K78" authorId="0" shapeId="0" xr:uid="{00000000-0006-0000-0600-000033000000}">
      <text>
        <r>
          <rPr>
            <b/>
            <sz val="9"/>
            <color indexed="81"/>
            <rFont val="Tahoma"/>
            <family val="2"/>
          </rPr>
          <t>Gewicht
Schiebtür</t>
        </r>
      </text>
    </comment>
    <comment ref="Q78" authorId="0" shapeId="0" xr:uid="{00000000-0006-0000-0600-000034000000}">
      <text>
        <r>
          <rPr>
            <b/>
            <sz val="9"/>
            <color indexed="81"/>
            <rFont val="Tahoma"/>
            <family val="2"/>
          </rPr>
          <t>Gewicht
Schiebtür</t>
        </r>
      </text>
    </comment>
    <comment ref="B80" authorId="0" shapeId="0" xr:uid="{00000000-0006-0000-0600-000035000000}">
      <text>
        <r>
          <rPr>
            <b/>
            <sz val="9"/>
            <color indexed="81"/>
            <rFont val="Tahoma"/>
            <family val="2"/>
          </rPr>
          <t>Glasbreite
Seitenteil</t>
        </r>
      </text>
    </comment>
    <comment ref="H80" authorId="0" shapeId="0" xr:uid="{00000000-0006-0000-0600-000036000000}">
      <text>
        <r>
          <rPr>
            <b/>
            <sz val="9"/>
            <color indexed="81"/>
            <rFont val="Tahoma"/>
            <family val="2"/>
          </rPr>
          <t>Glasbreite
Seitenteil</t>
        </r>
      </text>
    </comment>
    <comment ref="K80" authorId="0" shapeId="0" xr:uid="{00000000-0006-0000-0600-000037000000}">
      <text>
        <r>
          <rPr>
            <b/>
            <sz val="9"/>
            <color indexed="81"/>
            <rFont val="Tahoma"/>
            <family val="2"/>
          </rPr>
          <t>Glasbreite
Seitenteil</t>
        </r>
      </text>
    </comment>
    <comment ref="Q80" authorId="0" shapeId="0" xr:uid="{00000000-0006-0000-0600-000038000000}">
      <text>
        <r>
          <rPr>
            <b/>
            <sz val="9"/>
            <color indexed="81"/>
            <rFont val="Tahoma"/>
            <family val="2"/>
          </rPr>
          <t>Glasbreite
Seitenteil</t>
        </r>
      </text>
    </comment>
    <comment ref="B83" authorId="0" shapeId="0" xr:uid="{00000000-0006-0000-0600-000039000000}">
      <text>
        <r>
          <rPr>
            <b/>
            <sz val="9"/>
            <color indexed="81"/>
            <rFont val="Tahoma"/>
            <family val="2"/>
          </rPr>
          <t>Länge der
Laufschiene</t>
        </r>
      </text>
    </comment>
    <comment ref="H83" authorId="0" shapeId="0" xr:uid="{00000000-0006-0000-0600-00003A000000}">
      <text>
        <r>
          <rPr>
            <b/>
            <sz val="9"/>
            <color indexed="81"/>
            <rFont val="Tahoma"/>
            <family val="2"/>
          </rPr>
          <t>Länge der
Laufschiene</t>
        </r>
      </text>
    </comment>
    <comment ref="K83" authorId="0" shapeId="0" xr:uid="{00000000-0006-0000-0600-00003B000000}">
      <text>
        <r>
          <rPr>
            <b/>
            <sz val="9"/>
            <color indexed="81"/>
            <rFont val="Tahoma"/>
            <family val="2"/>
          </rPr>
          <t>Länge der
Laufschiene</t>
        </r>
      </text>
    </comment>
    <comment ref="Q83" authorId="0" shapeId="0" xr:uid="{00000000-0006-0000-0600-00003C000000}">
      <text>
        <r>
          <rPr>
            <b/>
            <sz val="9"/>
            <color indexed="81"/>
            <rFont val="Tahoma"/>
            <family val="2"/>
          </rPr>
          <t>Länge der
Laufschiene</t>
        </r>
      </text>
    </comment>
    <comment ref="B85" authorId="0" shapeId="0" xr:uid="{00000000-0006-0000-0600-00003D000000}">
      <text>
        <r>
          <rPr>
            <b/>
            <sz val="9"/>
            <color indexed="81"/>
            <rFont val="Tahoma"/>
            <family val="2"/>
          </rPr>
          <t>Länge des Bodenprofiles</t>
        </r>
      </text>
    </comment>
    <comment ref="H85" authorId="0" shapeId="0" xr:uid="{00000000-0006-0000-0600-00003E000000}">
      <text>
        <r>
          <rPr>
            <b/>
            <sz val="9"/>
            <color indexed="81"/>
            <rFont val="Tahoma"/>
            <family val="2"/>
          </rPr>
          <t>Länge des Bodenprofiles</t>
        </r>
      </text>
    </comment>
    <comment ref="K85" authorId="0" shapeId="0" xr:uid="{00000000-0006-0000-0600-00003F000000}">
      <text>
        <r>
          <rPr>
            <b/>
            <sz val="9"/>
            <color indexed="81"/>
            <rFont val="Tahoma"/>
            <family val="2"/>
          </rPr>
          <t>Länge des Bodenprofiles</t>
        </r>
      </text>
    </comment>
    <comment ref="Q85" authorId="0" shapeId="0" xr:uid="{00000000-0006-0000-0600-000040000000}">
      <text>
        <r>
          <rPr>
            <b/>
            <sz val="9"/>
            <color indexed="81"/>
            <rFont val="Tahoma"/>
            <family val="2"/>
          </rPr>
          <t>Länge des Bodenprofiles</t>
        </r>
      </text>
    </comment>
    <comment ref="B87" authorId="0" shapeId="0" xr:uid="{00000000-0006-0000-0600-000041000000}">
      <text>
        <r>
          <rPr>
            <b/>
            <sz val="9"/>
            <color indexed="81"/>
            <rFont val="Tahoma"/>
            <family val="2"/>
          </rPr>
          <t>Länge der
Blende</t>
        </r>
      </text>
    </comment>
    <comment ref="H87" authorId="0" shapeId="0" xr:uid="{00000000-0006-0000-0600-000042000000}">
      <text>
        <r>
          <rPr>
            <b/>
            <sz val="9"/>
            <color indexed="81"/>
            <rFont val="Tahoma"/>
            <family val="2"/>
          </rPr>
          <t>Länge der
Blende</t>
        </r>
      </text>
    </comment>
    <comment ref="K87" authorId="0" shapeId="0" xr:uid="{00000000-0006-0000-0600-000043000000}">
      <text>
        <r>
          <rPr>
            <b/>
            <sz val="9"/>
            <color indexed="81"/>
            <rFont val="Tahoma"/>
            <family val="2"/>
          </rPr>
          <t>Länge der
Blende</t>
        </r>
      </text>
    </comment>
    <comment ref="Q87" authorId="0" shapeId="0" xr:uid="{00000000-0006-0000-0600-000044000000}">
      <text>
        <r>
          <rPr>
            <b/>
            <sz val="9"/>
            <color indexed="81"/>
            <rFont val="Tahoma"/>
            <family val="2"/>
          </rPr>
          <t>Länge der
Blende</t>
        </r>
      </text>
    </comment>
    <comment ref="B89" authorId="0" shapeId="0" xr:uid="{00000000-0006-0000-0600-000045000000}">
      <text>
        <r>
          <rPr>
            <b/>
            <sz val="9"/>
            <color indexed="81"/>
            <rFont val="Tahoma"/>
            <family val="2"/>
          </rPr>
          <t>Durchgangsbreite</t>
        </r>
      </text>
    </comment>
    <comment ref="H89" authorId="0" shapeId="0" xr:uid="{00000000-0006-0000-0600-000046000000}">
      <text>
        <r>
          <rPr>
            <b/>
            <sz val="9"/>
            <color indexed="81"/>
            <rFont val="Tahoma"/>
            <family val="2"/>
          </rPr>
          <t>Durchgangsbreite</t>
        </r>
      </text>
    </comment>
    <comment ref="K89" authorId="0" shapeId="0" xr:uid="{00000000-0006-0000-0600-000047000000}">
      <text>
        <r>
          <rPr>
            <b/>
            <sz val="9"/>
            <color indexed="81"/>
            <rFont val="Tahoma"/>
            <family val="2"/>
          </rPr>
          <t>Durchgangsbreite</t>
        </r>
      </text>
    </comment>
    <comment ref="Q89" authorId="0" shapeId="0" xr:uid="{00000000-0006-0000-0600-000048000000}">
      <text>
        <r>
          <rPr>
            <b/>
            <sz val="9"/>
            <color indexed="81"/>
            <rFont val="Tahoma"/>
            <family val="2"/>
          </rPr>
          <t>Durchgangsbreite</t>
        </r>
      </text>
    </comment>
    <comment ref="B93" authorId="0" shapeId="0" xr:uid="{00000000-0006-0000-0600-000049000000}">
      <text>
        <r>
          <rPr>
            <b/>
            <sz val="9"/>
            <color indexed="81"/>
            <rFont val="Tahoma"/>
            <family val="2"/>
          </rPr>
          <t>Glashöhe
Schiebetür</t>
        </r>
      </text>
    </comment>
    <comment ref="H93" authorId="0" shapeId="0" xr:uid="{00000000-0006-0000-0600-00004A000000}">
      <text>
        <r>
          <rPr>
            <b/>
            <sz val="9"/>
            <color indexed="81"/>
            <rFont val="Tahoma"/>
            <family val="2"/>
          </rPr>
          <t>Glashöhe
Schiebetür</t>
        </r>
      </text>
    </comment>
    <comment ref="K93" authorId="0" shapeId="0" xr:uid="{00000000-0006-0000-0600-00004B000000}">
      <text>
        <r>
          <rPr>
            <b/>
            <sz val="9"/>
            <color indexed="81"/>
            <rFont val="Tahoma"/>
            <family val="2"/>
          </rPr>
          <t>Glashöhe
Schiebetür</t>
        </r>
      </text>
    </comment>
    <comment ref="Q93" authorId="0" shapeId="0" xr:uid="{00000000-0006-0000-0600-00004C000000}">
      <text>
        <r>
          <rPr>
            <b/>
            <sz val="9"/>
            <color indexed="81"/>
            <rFont val="Tahoma"/>
            <family val="2"/>
          </rPr>
          <t>Glashöhe
Schiebetür</t>
        </r>
      </text>
    </comment>
    <comment ref="B95" authorId="0" shapeId="0" xr:uid="{00000000-0006-0000-0600-00004D000000}">
      <text>
        <r>
          <rPr>
            <sz val="9"/>
            <color indexed="81"/>
            <rFont val="Tahoma"/>
            <family val="2"/>
          </rPr>
          <t>Glashöhe
Seitenteil</t>
        </r>
      </text>
    </comment>
    <comment ref="H95" authorId="0" shapeId="0" xr:uid="{00000000-0006-0000-0600-00004E000000}">
      <text>
        <r>
          <rPr>
            <sz val="9"/>
            <color indexed="81"/>
            <rFont val="Tahoma"/>
            <family val="2"/>
          </rPr>
          <t>Glashöhe
Seitenteil</t>
        </r>
      </text>
    </comment>
    <comment ref="K95" authorId="0" shapeId="0" xr:uid="{00000000-0006-0000-0600-00004F000000}">
      <text>
        <r>
          <rPr>
            <sz val="9"/>
            <color indexed="81"/>
            <rFont val="Tahoma"/>
            <family val="2"/>
          </rPr>
          <t>Glashöhe
Seitenteil</t>
        </r>
      </text>
    </comment>
    <comment ref="Q95" authorId="0" shapeId="0" xr:uid="{00000000-0006-0000-0600-000050000000}">
      <text>
        <r>
          <rPr>
            <sz val="9"/>
            <color indexed="81"/>
            <rFont val="Tahoma"/>
            <family val="2"/>
          </rPr>
          <t>Glashöhe
Seitenteil</t>
        </r>
      </text>
    </comment>
    <comment ref="B97" authorId="0" shapeId="0" xr:uid="{00000000-0006-0000-0600-000051000000}">
      <text>
        <r>
          <rPr>
            <b/>
            <sz val="9"/>
            <color indexed="81"/>
            <rFont val="Tahoma"/>
            <family val="2"/>
          </rPr>
          <t>Glashöhe
Schiebetür</t>
        </r>
      </text>
    </comment>
    <comment ref="H97" authorId="0" shapeId="0" xr:uid="{00000000-0006-0000-0600-000052000000}">
      <text>
        <r>
          <rPr>
            <b/>
            <sz val="9"/>
            <color indexed="81"/>
            <rFont val="Tahoma"/>
            <family val="2"/>
          </rPr>
          <t>Glashöhe
Schiebetür</t>
        </r>
      </text>
    </comment>
    <comment ref="K97" authorId="0" shapeId="0" xr:uid="{00000000-0006-0000-0600-000053000000}">
      <text>
        <r>
          <rPr>
            <b/>
            <sz val="9"/>
            <color indexed="81"/>
            <rFont val="Tahoma"/>
            <family val="2"/>
          </rPr>
          <t>Glashöhe
Schiebetür</t>
        </r>
      </text>
    </comment>
    <comment ref="Q97" authorId="0" shapeId="0" xr:uid="{00000000-0006-0000-0600-000054000000}">
      <text>
        <r>
          <rPr>
            <b/>
            <sz val="9"/>
            <color indexed="81"/>
            <rFont val="Tahoma"/>
            <family val="2"/>
          </rPr>
          <t>Glashöhe
Schiebetür</t>
        </r>
      </text>
    </comment>
    <comment ref="B100" authorId="0" shapeId="0" xr:uid="{00000000-0006-0000-0600-000055000000}">
      <text>
        <r>
          <rPr>
            <b/>
            <sz val="9"/>
            <color indexed="81"/>
            <rFont val="Tahoma"/>
            <family val="2"/>
          </rPr>
          <t>Gewicht
Schiebtür</t>
        </r>
      </text>
    </comment>
    <comment ref="H100" authorId="0" shapeId="0" xr:uid="{00000000-0006-0000-0600-000056000000}">
      <text>
        <r>
          <rPr>
            <b/>
            <sz val="9"/>
            <color indexed="81"/>
            <rFont val="Tahoma"/>
            <family val="2"/>
          </rPr>
          <t>Gewicht
Schiebtür</t>
        </r>
      </text>
    </comment>
    <comment ref="K100" authorId="0" shapeId="0" xr:uid="{00000000-0006-0000-0600-000057000000}">
      <text>
        <r>
          <rPr>
            <b/>
            <sz val="9"/>
            <color indexed="81"/>
            <rFont val="Tahoma"/>
            <family val="2"/>
          </rPr>
          <t>Gewicht
Schiebtür</t>
        </r>
      </text>
    </comment>
    <comment ref="Q100" authorId="0" shapeId="0" xr:uid="{00000000-0006-0000-0600-000058000000}">
      <text>
        <r>
          <rPr>
            <b/>
            <sz val="9"/>
            <color indexed="81"/>
            <rFont val="Tahoma"/>
            <family val="2"/>
          </rPr>
          <t>Gewicht
Schiebtür</t>
        </r>
      </text>
    </comment>
    <comment ref="B102" authorId="0" shapeId="0" xr:uid="{00000000-0006-0000-0600-000059000000}">
      <text>
        <r>
          <rPr>
            <b/>
            <sz val="9"/>
            <color indexed="81"/>
            <rFont val="Tahoma"/>
            <family val="2"/>
          </rPr>
          <t>Glasbreite
Seitenteil</t>
        </r>
      </text>
    </comment>
    <comment ref="H102" authorId="0" shapeId="0" xr:uid="{00000000-0006-0000-0600-00005A000000}">
      <text>
        <r>
          <rPr>
            <b/>
            <sz val="9"/>
            <color indexed="81"/>
            <rFont val="Tahoma"/>
            <family val="2"/>
          </rPr>
          <t>Glasbreite
Seitenteil</t>
        </r>
      </text>
    </comment>
    <comment ref="K102" authorId="0" shapeId="0" xr:uid="{00000000-0006-0000-0600-00005B000000}">
      <text>
        <r>
          <rPr>
            <b/>
            <sz val="9"/>
            <color indexed="81"/>
            <rFont val="Tahoma"/>
            <family val="2"/>
          </rPr>
          <t>Glasbreite
Seitenteil</t>
        </r>
      </text>
    </comment>
    <comment ref="Q102" authorId="0" shapeId="0" xr:uid="{00000000-0006-0000-0600-00005C000000}">
      <text>
        <r>
          <rPr>
            <b/>
            <sz val="9"/>
            <color indexed="81"/>
            <rFont val="Tahoma"/>
            <family val="2"/>
          </rPr>
          <t>Glasbreite
Seitenteil</t>
        </r>
      </text>
    </comment>
    <comment ref="B105" authorId="0" shapeId="0" xr:uid="{00000000-0006-0000-0600-00005D000000}">
      <text>
        <r>
          <rPr>
            <b/>
            <sz val="9"/>
            <color indexed="81"/>
            <rFont val="Tahoma"/>
            <family val="2"/>
          </rPr>
          <t>Länge der
Laufschiene</t>
        </r>
      </text>
    </comment>
    <comment ref="H105" authorId="0" shapeId="0" xr:uid="{00000000-0006-0000-0600-00005E000000}">
      <text>
        <r>
          <rPr>
            <b/>
            <sz val="9"/>
            <color indexed="81"/>
            <rFont val="Tahoma"/>
            <family val="2"/>
          </rPr>
          <t>Länge der
Laufschiene</t>
        </r>
      </text>
    </comment>
    <comment ref="K105" authorId="0" shapeId="0" xr:uid="{00000000-0006-0000-0600-00005F000000}">
      <text>
        <r>
          <rPr>
            <b/>
            <sz val="9"/>
            <color indexed="81"/>
            <rFont val="Tahoma"/>
            <family val="2"/>
          </rPr>
          <t>Länge der
Laufschiene</t>
        </r>
      </text>
    </comment>
    <comment ref="Q105" authorId="0" shapeId="0" xr:uid="{00000000-0006-0000-0600-000060000000}">
      <text>
        <r>
          <rPr>
            <b/>
            <sz val="9"/>
            <color indexed="81"/>
            <rFont val="Tahoma"/>
            <family val="2"/>
          </rPr>
          <t>Länge der
Laufschiene</t>
        </r>
      </text>
    </comment>
    <comment ref="B107" authorId="0" shapeId="0" xr:uid="{00000000-0006-0000-0600-000061000000}">
      <text>
        <r>
          <rPr>
            <b/>
            <sz val="9"/>
            <color indexed="81"/>
            <rFont val="Tahoma"/>
            <family val="2"/>
          </rPr>
          <t>Länge des Bodenprofiles</t>
        </r>
      </text>
    </comment>
    <comment ref="H107" authorId="0" shapeId="0" xr:uid="{00000000-0006-0000-0600-000062000000}">
      <text>
        <r>
          <rPr>
            <b/>
            <sz val="9"/>
            <color indexed="81"/>
            <rFont val="Tahoma"/>
            <family val="2"/>
          </rPr>
          <t>Länge des Bodenprofiles</t>
        </r>
      </text>
    </comment>
    <comment ref="K107" authorId="0" shapeId="0" xr:uid="{00000000-0006-0000-0600-000063000000}">
      <text>
        <r>
          <rPr>
            <b/>
            <sz val="9"/>
            <color indexed="81"/>
            <rFont val="Tahoma"/>
            <family val="2"/>
          </rPr>
          <t>Länge des Bodenprofiles</t>
        </r>
      </text>
    </comment>
    <comment ref="Q107" authorId="0" shapeId="0" xr:uid="{00000000-0006-0000-0600-000064000000}">
      <text>
        <r>
          <rPr>
            <b/>
            <sz val="9"/>
            <color indexed="81"/>
            <rFont val="Tahoma"/>
            <family val="2"/>
          </rPr>
          <t>Länge des Bodenprofiles</t>
        </r>
      </text>
    </comment>
    <comment ref="B109" authorId="0" shapeId="0" xr:uid="{00000000-0006-0000-0600-000065000000}">
      <text>
        <r>
          <rPr>
            <b/>
            <sz val="9"/>
            <color indexed="81"/>
            <rFont val="Tahoma"/>
            <family val="2"/>
          </rPr>
          <t>Länge der
Blende</t>
        </r>
      </text>
    </comment>
    <comment ref="H109" authorId="0" shapeId="0" xr:uid="{00000000-0006-0000-0600-000066000000}">
      <text>
        <r>
          <rPr>
            <b/>
            <sz val="9"/>
            <color indexed="81"/>
            <rFont val="Tahoma"/>
            <family val="2"/>
          </rPr>
          <t>Länge der
Blende</t>
        </r>
      </text>
    </comment>
    <comment ref="K109" authorId="0" shapeId="0" xr:uid="{00000000-0006-0000-0600-000067000000}">
      <text>
        <r>
          <rPr>
            <b/>
            <sz val="9"/>
            <color indexed="81"/>
            <rFont val="Tahoma"/>
            <family val="2"/>
          </rPr>
          <t>Länge der
Blende</t>
        </r>
      </text>
    </comment>
    <comment ref="Q109" authorId="0" shapeId="0" xr:uid="{00000000-0006-0000-0600-000068000000}">
      <text>
        <r>
          <rPr>
            <b/>
            <sz val="9"/>
            <color indexed="81"/>
            <rFont val="Tahoma"/>
            <family val="2"/>
          </rPr>
          <t>Länge der
Blende</t>
        </r>
      </text>
    </comment>
    <comment ref="B111" authorId="0" shapeId="0" xr:uid="{00000000-0006-0000-0600-000069000000}">
      <text>
        <r>
          <rPr>
            <b/>
            <sz val="9"/>
            <color indexed="81"/>
            <rFont val="Tahoma"/>
            <family val="2"/>
          </rPr>
          <t>Durchgangsbreite</t>
        </r>
      </text>
    </comment>
    <comment ref="H111" authorId="0" shapeId="0" xr:uid="{00000000-0006-0000-0600-00006A000000}">
      <text>
        <r>
          <rPr>
            <b/>
            <sz val="9"/>
            <color indexed="81"/>
            <rFont val="Tahoma"/>
            <family val="2"/>
          </rPr>
          <t>Durchgangsbreite</t>
        </r>
      </text>
    </comment>
    <comment ref="K111" authorId="0" shapeId="0" xr:uid="{00000000-0006-0000-0600-00006B000000}">
      <text>
        <r>
          <rPr>
            <b/>
            <sz val="9"/>
            <color indexed="81"/>
            <rFont val="Tahoma"/>
            <family val="2"/>
          </rPr>
          <t>Durchgangsbreite</t>
        </r>
      </text>
    </comment>
    <comment ref="Q111" authorId="0" shapeId="0" xr:uid="{00000000-0006-0000-0600-00006C000000}">
      <text>
        <r>
          <rPr>
            <b/>
            <sz val="9"/>
            <color indexed="81"/>
            <rFont val="Tahoma"/>
            <family val="2"/>
          </rPr>
          <t>Durchgangsbreite</t>
        </r>
      </text>
    </comment>
    <comment ref="B115" authorId="0" shapeId="0" xr:uid="{00000000-0006-0000-0600-00006D000000}">
      <text>
        <r>
          <rPr>
            <b/>
            <sz val="9"/>
            <color indexed="81"/>
            <rFont val="Tahoma"/>
            <family val="2"/>
          </rPr>
          <t>Glashöhe
Schiebetür</t>
        </r>
      </text>
    </comment>
    <comment ref="H115" authorId="0" shapeId="0" xr:uid="{00000000-0006-0000-0600-00006E000000}">
      <text>
        <r>
          <rPr>
            <b/>
            <sz val="9"/>
            <color indexed="81"/>
            <rFont val="Tahoma"/>
            <family val="2"/>
          </rPr>
          <t>Glashöhe
Schiebetür</t>
        </r>
      </text>
    </comment>
    <comment ref="K115" authorId="0" shapeId="0" xr:uid="{00000000-0006-0000-0600-00006F000000}">
      <text>
        <r>
          <rPr>
            <b/>
            <sz val="9"/>
            <color indexed="81"/>
            <rFont val="Tahoma"/>
            <family val="2"/>
          </rPr>
          <t>Glashöhe
Schiebetür</t>
        </r>
      </text>
    </comment>
    <comment ref="Q115" authorId="0" shapeId="0" xr:uid="{00000000-0006-0000-0600-000070000000}">
      <text>
        <r>
          <rPr>
            <b/>
            <sz val="9"/>
            <color indexed="81"/>
            <rFont val="Tahoma"/>
            <family val="2"/>
          </rPr>
          <t>Glashöhe
Schiebetür</t>
        </r>
      </text>
    </comment>
    <comment ref="B117" authorId="0" shapeId="0" xr:uid="{00000000-0006-0000-0600-000071000000}">
      <text>
        <r>
          <rPr>
            <sz val="9"/>
            <color indexed="81"/>
            <rFont val="Tahoma"/>
            <family val="2"/>
          </rPr>
          <t>Glashöhe
Seitenteil</t>
        </r>
      </text>
    </comment>
    <comment ref="H117" authorId="0" shapeId="0" xr:uid="{00000000-0006-0000-0600-000072000000}">
      <text>
        <r>
          <rPr>
            <sz val="9"/>
            <color indexed="81"/>
            <rFont val="Tahoma"/>
            <family val="2"/>
          </rPr>
          <t>Glashöhe
Seitenteil</t>
        </r>
      </text>
    </comment>
    <comment ref="K117" authorId="0" shapeId="0" xr:uid="{00000000-0006-0000-0600-000073000000}">
      <text>
        <r>
          <rPr>
            <sz val="9"/>
            <color indexed="81"/>
            <rFont val="Tahoma"/>
            <family val="2"/>
          </rPr>
          <t>Glashöhe
Seitenteil</t>
        </r>
      </text>
    </comment>
    <comment ref="Q117" authorId="0" shapeId="0" xr:uid="{00000000-0006-0000-0600-000074000000}">
      <text>
        <r>
          <rPr>
            <sz val="9"/>
            <color indexed="81"/>
            <rFont val="Tahoma"/>
            <family val="2"/>
          </rPr>
          <t>Glashöhe
Seitenteil</t>
        </r>
      </text>
    </comment>
    <comment ref="B119" authorId="0" shapeId="0" xr:uid="{00000000-0006-0000-0600-000075000000}">
      <text>
        <r>
          <rPr>
            <b/>
            <sz val="9"/>
            <color indexed="81"/>
            <rFont val="Tahoma"/>
            <family val="2"/>
          </rPr>
          <t>Glashöhe
Schiebetür</t>
        </r>
      </text>
    </comment>
    <comment ref="H119" authorId="0" shapeId="0" xr:uid="{00000000-0006-0000-0600-000076000000}">
      <text>
        <r>
          <rPr>
            <b/>
            <sz val="9"/>
            <color indexed="81"/>
            <rFont val="Tahoma"/>
            <family val="2"/>
          </rPr>
          <t>Glashöhe
Schiebetür</t>
        </r>
      </text>
    </comment>
    <comment ref="K119" authorId="0" shapeId="0" xr:uid="{00000000-0006-0000-0600-000077000000}">
      <text>
        <r>
          <rPr>
            <b/>
            <sz val="9"/>
            <color indexed="81"/>
            <rFont val="Tahoma"/>
            <family val="2"/>
          </rPr>
          <t>Glashöhe
Schiebetür</t>
        </r>
      </text>
    </comment>
    <comment ref="Q119" authorId="0" shapeId="0" xr:uid="{00000000-0006-0000-0600-000078000000}">
      <text>
        <r>
          <rPr>
            <b/>
            <sz val="9"/>
            <color indexed="81"/>
            <rFont val="Tahoma"/>
            <family val="2"/>
          </rPr>
          <t>Glashöhe
Schiebetür</t>
        </r>
      </text>
    </comment>
    <comment ref="B122" authorId="0" shapeId="0" xr:uid="{00000000-0006-0000-0600-000079000000}">
      <text>
        <r>
          <rPr>
            <b/>
            <sz val="9"/>
            <color indexed="81"/>
            <rFont val="Tahoma"/>
            <family val="2"/>
          </rPr>
          <t>Gewicht
Schiebtür</t>
        </r>
      </text>
    </comment>
    <comment ref="H122" authorId="0" shapeId="0" xr:uid="{00000000-0006-0000-0600-00007A000000}">
      <text>
        <r>
          <rPr>
            <b/>
            <sz val="9"/>
            <color indexed="81"/>
            <rFont val="Tahoma"/>
            <family val="2"/>
          </rPr>
          <t>Gewicht
Schiebtür</t>
        </r>
      </text>
    </comment>
    <comment ref="K122" authorId="0" shapeId="0" xr:uid="{00000000-0006-0000-0600-00007B000000}">
      <text>
        <r>
          <rPr>
            <b/>
            <sz val="9"/>
            <color indexed="81"/>
            <rFont val="Tahoma"/>
            <family val="2"/>
          </rPr>
          <t>Gewicht
Schiebtür</t>
        </r>
      </text>
    </comment>
    <comment ref="Q122" authorId="0" shapeId="0" xr:uid="{00000000-0006-0000-0600-00007C000000}">
      <text>
        <r>
          <rPr>
            <b/>
            <sz val="9"/>
            <color indexed="81"/>
            <rFont val="Tahoma"/>
            <family val="2"/>
          </rPr>
          <t>Gewicht
Schiebtür</t>
        </r>
      </text>
    </comment>
    <comment ref="B124" authorId="0" shapeId="0" xr:uid="{00000000-0006-0000-0600-00007D000000}">
      <text>
        <r>
          <rPr>
            <b/>
            <sz val="9"/>
            <color indexed="81"/>
            <rFont val="Tahoma"/>
            <family val="2"/>
          </rPr>
          <t>Glasbreite
Seitenteil</t>
        </r>
      </text>
    </comment>
    <comment ref="H124" authorId="0" shapeId="0" xr:uid="{00000000-0006-0000-0600-00007E000000}">
      <text>
        <r>
          <rPr>
            <b/>
            <sz val="9"/>
            <color indexed="81"/>
            <rFont val="Tahoma"/>
            <family val="2"/>
          </rPr>
          <t>Glasbreite
Seitenteil</t>
        </r>
      </text>
    </comment>
    <comment ref="K124" authorId="0" shapeId="0" xr:uid="{00000000-0006-0000-0600-00007F000000}">
      <text>
        <r>
          <rPr>
            <b/>
            <sz val="9"/>
            <color indexed="81"/>
            <rFont val="Tahoma"/>
            <family val="2"/>
          </rPr>
          <t>Glasbreite
Seitenteil</t>
        </r>
      </text>
    </comment>
    <comment ref="Q124" authorId="0" shapeId="0" xr:uid="{00000000-0006-0000-0600-000080000000}">
      <text>
        <r>
          <rPr>
            <b/>
            <sz val="9"/>
            <color indexed="81"/>
            <rFont val="Tahoma"/>
            <family val="2"/>
          </rPr>
          <t>Glasbreite
Seitenteil</t>
        </r>
      </text>
    </comment>
    <comment ref="B127" authorId="0" shapeId="0" xr:uid="{00000000-0006-0000-0600-000081000000}">
      <text>
        <r>
          <rPr>
            <b/>
            <sz val="9"/>
            <color indexed="81"/>
            <rFont val="Tahoma"/>
            <family val="2"/>
          </rPr>
          <t>Länge der
Laufschiene</t>
        </r>
      </text>
    </comment>
    <comment ref="H127" authorId="0" shapeId="0" xr:uid="{00000000-0006-0000-0600-000082000000}">
      <text>
        <r>
          <rPr>
            <b/>
            <sz val="9"/>
            <color indexed="81"/>
            <rFont val="Tahoma"/>
            <family val="2"/>
          </rPr>
          <t>Länge der
Laufschiene</t>
        </r>
      </text>
    </comment>
    <comment ref="K127" authorId="0" shapeId="0" xr:uid="{00000000-0006-0000-0600-000083000000}">
      <text>
        <r>
          <rPr>
            <b/>
            <sz val="9"/>
            <color indexed="81"/>
            <rFont val="Tahoma"/>
            <family val="2"/>
          </rPr>
          <t>Länge der
Laufschiene</t>
        </r>
      </text>
    </comment>
    <comment ref="Q127" authorId="0" shapeId="0" xr:uid="{00000000-0006-0000-0600-000084000000}">
      <text>
        <r>
          <rPr>
            <b/>
            <sz val="9"/>
            <color indexed="81"/>
            <rFont val="Tahoma"/>
            <family val="2"/>
          </rPr>
          <t>Länge der
Laufschiene</t>
        </r>
      </text>
    </comment>
    <comment ref="B129" authorId="0" shapeId="0" xr:uid="{00000000-0006-0000-0600-000085000000}">
      <text>
        <r>
          <rPr>
            <b/>
            <sz val="9"/>
            <color indexed="81"/>
            <rFont val="Tahoma"/>
            <family val="2"/>
          </rPr>
          <t>Länge des Bodenprofiles</t>
        </r>
      </text>
    </comment>
    <comment ref="H129" authorId="0" shapeId="0" xr:uid="{00000000-0006-0000-0600-000086000000}">
      <text>
        <r>
          <rPr>
            <b/>
            <sz val="9"/>
            <color indexed="81"/>
            <rFont val="Tahoma"/>
            <family val="2"/>
          </rPr>
          <t>Länge des Bodenprofiles</t>
        </r>
      </text>
    </comment>
    <comment ref="K129" authorId="0" shapeId="0" xr:uid="{00000000-0006-0000-0600-000087000000}">
      <text>
        <r>
          <rPr>
            <b/>
            <sz val="9"/>
            <color indexed="81"/>
            <rFont val="Tahoma"/>
            <family val="2"/>
          </rPr>
          <t>Länge des Bodenprofiles</t>
        </r>
      </text>
    </comment>
    <comment ref="Q129" authorId="0" shapeId="0" xr:uid="{00000000-0006-0000-0600-000088000000}">
      <text>
        <r>
          <rPr>
            <b/>
            <sz val="9"/>
            <color indexed="81"/>
            <rFont val="Tahoma"/>
            <family val="2"/>
          </rPr>
          <t>Länge des Bodenprofiles</t>
        </r>
      </text>
    </comment>
    <comment ref="B131" authorId="0" shapeId="0" xr:uid="{00000000-0006-0000-0600-000089000000}">
      <text>
        <r>
          <rPr>
            <b/>
            <sz val="9"/>
            <color indexed="81"/>
            <rFont val="Tahoma"/>
            <family val="2"/>
          </rPr>
          <t>Länge der
Blende</t>
        </r>
      </text>
    </comment>
    <comment ref="H131" authorId="0" shapeId="0" xr:uid="{00000000-0006-0000-0600-00008A000000}">
      <text>
        <r>
          <rPr>
            <b/>
            <sz val="9"/>
            <color indexed="81"/>
            <rFont val="Tahoma"/>
            <family val="2"/>
          </rPr>
          <t>Länge der
Blende</t>
        </r>
      </text>
    </comment>
    <comment ref="K131" authorId="0" shapeId="0" xr:uid="{00000000-0006-0000-0600-00008B000000}">
      <text>
        <r>
          <rPr>
            <b/>
            <sz val="9"/>
            <color indexed="81"/>
            <rFont val="Tahoma"/>
            <family val="2"/>
          </rPr>
          <t>Länge der
Blende</t>
        </r>
      </text>
    </comment>
    <comment ref="Q131" authorId="0" shapeId="0" xr:uid="{00000000-0006-0000-0600-00008C000000}">
      <text>
        <r>
          <rPr>
            <b/>
            <sz val="9"/>
            <color indexed="81"/>
            <rFont val="Tahoma"/>
            <family val="2"/>
          </rPr>
          <t>Länge der
Blende</t>
        </r>
      </text>
    </comment>
    <comment ref="B133" authorId="0" shapeId="0" xr:uid="{00000000-0006-0000-0600-00008D000000}">
      <text>
        <r>
          <rPr>
            <b/>
            <sz val="9"/>
            <color indexed="81"/>
            <rFont val="Tahoma"/>
            <family val="2"/>
          </rPr>
          <t>Durchgangsbreite</t>
        </r>
      </text>
    </comment>
    <comment ref="H133" authorId="0" shapeId="0" xr:uid="{00000000-0006-0000-0600-00008E000000}">
      <text>
        <r>
          <rPr>
            <b/>
            <sz val="9"/>
            <color indexed="81"/>
            <rFont val="Tahoma"/>
            <family val="2"/>
          </rPr>
          <t>Durchgangsbreite</t>
        </r>
      </text>
    </comment>
    <comment ref="K133" authorId="0" shapeId="0" xr:uid="{00000000-0006-0000-0600-00008F000000}">
      <text>
        <r>
          <rPr>
            <b/>
            <sz val="9"/>
            <color indexed="81"/>
            <rFont val="Tahoma"/>
            <family val="2"/>
          </rPr>
          <t>Durchgangsbreite</t>
        </r>
      </text>
    </comment>
    <comment ref="Q133" authorId="0" shapeId="0" xr:uid="{00000000-0006-0000-0600-000090000000}">
      <text>
        <r>
          <rPr>
            <b/>
            <sz val="9"/>
            <color indexed="81"/>
            <rFont val="Tahoma"/>
            <family val="2"/>
          </rPr>
          <t>Durchgangsbreite</t>
        </r>
      </text>
    </comment>
    <comment ref="B143" authorId="0" shapeId="0" xr:uid="{00000000-0006-0000-0600-000091000000}">
      <text>
        <r>
          <rPr>
            <b/>
            <sz val="9"/>
            <color indexed="81"/>
            <rFont val="Tahoma"/>
            <family val="2"/>
          </rPr>
          <t>lichte Höhe</t>
        </r>
      </text>
    </comment>
    <comment ref="E143" authorId="0" shapeId="0" xr:uid="{00000000-0006-0000-0600-000092000000}">
      <text>
        <r>
          <rPr>
            <b/>
            <sz val="9"/>
            <color indexed="81"/>
            <rFont val="Tahoma"/>
            <family val="2"/>
          </rPr>
          <t>Abstand zwischen Oberkante Wandöffnung und Unterkante Laufschiene (nur bei Wandmontage)</t>
        </r>
      </text>
    </comment>
    <comment ref="H143" authorId="0" shapeId="0" xr:uid="{00000000-0006-0000-0600-000093000000}">
      <text>
        <r>
          <rPr>
            <b/>
            <sz val="9"/>
            <color indexed="81"/>
            <rFont val="Tahoma"/>
            <family val="2"/>
          </rPr>
          <t>Griffabstand 1</t>
        </r>
      </text>
    </comment>
    <comment ref="B145" authorId="0" shapeId="0" xr:uid="{00000000-0006-0000-0600-000094000000}">
      <text>
        <r>
          <rPr>
            <b/>
            <sz val="9"/>
            <color indexed="81"/>
            <rFont val="Tahoma"/>
            <family val="2"/>
          </rPr>
          <t>lichte Weite</t>
        </r>
      </text>
    </comment>
    <comment ref="E145" authorId="0" shapeId="0" xr:uid="{00000000-0006-0000-0600-000095000000}">
      <text>
        <r>
          <rPr>
            <b/>
            <sz val="9"/>
            <color indexed="81"/>
            <rFont val="Tahoma"/>
            <family val="2"/>
          </rPr>
          <t>Glasdicke</t>
        </r>
      </text>
    </comment>
    <comment ref="H145" authorId="0" shapeId="0" xr:uid="{00000000-0006-0000-0600-000096000000}">
      <text>
        <r>
          <rPr>
            <b/>
            <sz val="9"/>
            <color indexed="81"/>
            <rFont val="Tahoma"/>
            <family val="2"/>
          </rPr>
          <t>Griffabstand 2</t>
        </r>
      </text>
    </comment>
  </commentList>
</comments>
</file>

<file path=xl/sharedStrings.xml><?xml version="1.0" encoding="utf-8"?>
<sst xmlns="http://schemas.openxmlformats.org/spreadsheetml/2006/main" count="1415" uniqueCount="112">
  <si>
    <t>LH =</t>
  </si>
  <si>
    <t>X =</t>
  </si>
  <si>
    <t>GA1 =</t>
  </si>
  <si>
    <t>LW =</t>
  </si>
  <si>
    <t>lichte Höhe</t>
  </si>
  <si>
    <t>lichte Weite</t>
  </si>
  <si>
    <t>GD =</t>
  </si>
  <si>
    <t>GA 1 =</t>
  </si>
  <si>
    <t>GA 2 =</t>
  </si>
  <si>
    <t>HAFTUNGSAUSSCHLUSS:</t>
  </si>
  <si>
    <t>Wandmontage 1 Flügel ohne Seitenteil bei durchlaufender Wand mit verdecktem Muschelgriff</t>
  </si>
  <si>
    <t>GH =</t>
  </si>
  <si>
    <t>GB =</t>
  </si>
  <si>
    <t>LH + X + 11,5</t>
  </si>
  <si>
    <t>LW + 40 + 40</t>
  </si>
  <si>
    <t>G =</t>
  </si>
  <si>
    <t>GH x GB x GD x 0,0000025</t>
  </si>
  <si>
    <t>L =</t>
  </si>
  <si>
    <t>GB + LW + 40</t>
  </si>
  <si>
    <t>DB =</t>
  </si>
  <si>
    <t>LW</t>
  </si>
  <si>
    <t>Wandmontage 1 Flügel ohne Seitenteil bei durchlaufender Wand mit halb verdecktem Muschelgriff</t>
  </si>
  <si>
    <t>LW - GA1 - 40</t>
  </si>
  <si>
    <t>Wandmontage 1 Flügel ohne Seitenteil bei durchlaufender Wand mit Stangengriff</t>
  </si>
  <si>
    <t>GB + LW - GA1</t>
  </si>
  <si>
    <t>GB + LW - GA1 - GA2</t>
  </si>
  <si>
    <t>LW - GA1 - GA2 - 40</t>
  </si>
  <si>
    <t>Deckenmontage 1 Flügel ohne Seitenteil bei durchlaufender Wand mit verdecktem Muschelgriff</t>
  </si>
  <si>
    <t>Deckenmontage 1 Flügel ohne Seitenteil bei durchlaufender Wand mit halb verdecktem Muschelgriff</t>
  </si>
  <si>
    <t>Deckenmontage 1 Flügel ohne Seitenteil bei durchlaufender Wand mit Stangengriff</t>
  </si>
  <si>
    <t>LH - 51</t>
  </si>
  <si>
    <t>LW + 40 - 4</t>
  </si>
  <si>
    <t xml:space="preserve">GB + LW </t>
  </si>
  <si>
    <t>GB + LW - GA1 + 4</t>
  </si>
  <si>
    <t>GB + LW - GA1 - GA2 + 4</t>
  </si>
  <si>
    <t>LW - GA1 + 4</t>
  </si>
  <si>
    <t>LW - GA1 - GA2 + 4</t>
  </si>
  <si>
    <t>Wandmontage 1 Flügel ohne Seitenteil bei nicht durchlaufender Wand mit verdecktem Muschelgriff</t>
  </si>
  <si>
    <t>Wandmontage 1 Flügel ohne Seitenteil bei nicht durchlaufender Wand mit halb verdecktem Muschelgriff</t>
  </si>
  <si>
    <t>Wandmontage 1 Flügel ohne Seitenteil bei nicht durchlaufender Wand mit Stangengriff</t>
  </si>
  <si>
    <t>Deckenmontage 1 Flügel ohne Seitenteil bei nicht durchlaufender Wand mit verdecktem Muschelgriff</t>
  </si>
  <si>
    <t>Deckenmontage 1 Flügel ohne Seitenteil bei nicht durchlaufender Wand mit halb verdecktem Muschelgriff</t>
  </si>
  <si>
    <t>Deckenmontage 1 Flügel ohne Seitenteil bei nicht durchlaufender Wand mit Stangengriff</t>
  </si>
  <si>
    <t>Deckenmontage 1 Flügel mit Seitenteil bei nicht durchlaufender Wand mit verdecktem Muschelgriff</t>
  </si>
  <si>
    <t>Deckenmontage 1 Flügel mit Seitenteil bei nicht durchlaufender Wand mit Stangengriff</t>
  </si>
  <si>
    <t>Deckenmontage 1 Flügel mit Seitenteil bei durchlaufender Wand mit verdecktem Muschelgriff</t>
  </si>
  <si>
    <t>Deckenmontage 1 Flügel mit Seitenteil bei durchlaufender Wand mit Stangengriff</t>
  </si>
  <si>
    <t>LH - 61</t>
  </si>
  <si>
    <t>GHS =</t>
  </si>
  <si>
    <t>LW + 80 +40</t>
  </si>
  <si>
    <t>S =</t>
  </si>
  <si>
    <t>LW + 80</t>
  </si>
  <si>
    <t>L - S - 40</t>
  </si>
  <si>
    <t>BP =</t>
  </si>
  <si>
    <t>S</t>
  </si>
  <si>
    <t>T =</t>
  </si>
  <si>
    <t>L - S</t>
  </si>
  <si>
    <t>LW + 40 - GA1 - GA2 + 40</t>
  </si>
  <si>
    <t>LW + 120 + GA1 + GA2 + 40</t>
  </si>
  <si>
    <t>LW - GB + 40</t>
  </si>
  <si>
    <t>LW + 40 - 8</t>
  </si>
  <si>
    <t>LW + GA1 + GA2 + 40 -12</t>
  </si>
  <si>
    <t>LW - GA1 - GA2 + 40 - 4</t>
  </si>
  <si>
    <t>L - S - 4</t>
  </si>
  <si>
    <t>S + 4</t>
  </si>
  <si>
    <t>LW - GB - 4</t>
  </si>
  <si>
    <t>möglich</t>
  </si>
  <si>
    <t>Gewichtslimit inkl. Griffe und Zubehör beachten!</t>
  </si>
  <si>
    <t>Einzugsdämpfung nicht möglich, Mindesttürbreite nicht erreicht</t>
  </si>
  <si>
    <t>nicht möglich</t>
  </si>
  <si>
    <t xml:space="preserve">Glasdicke </t>
  </si>
  <si>
    <t xml:space="preserve"> Mindesttürbreite nicht erreicht</t>
  </si>
  <si>
    <t>Höhe U - Profil = 15 mm</t>
  </si>
  <si>
    <t>Skizze 1a</t>
  </si>
  <si>
    <t>Bitte füllen Sie die blauen Felder aus.</t>
  </si>
  <si>
    <t>Skizze 1b</t>
  </si>
  <si>
    <t>Skizze 1c</t>
  </si>
  <si>
    <t>Skizze 5a</t>
  </si>
  <si>
    <t>Startseite</t>
  </si>
  <si>
    <t>Berechnung</t>
  </si>
  <si>
    <t>Skizze 6b</t>
  </si>
  <si>
    <t>Skizze 6a</t>
  </si>
  <si>
    <t>Skizze 5b</t>
  </si>
  <si>
    <t>Skizze 4c</t>
  </si>
  <si>
    <t>Skizze 4b</t>
  </si>
  <si>
    <t>Skizze 4a</t>
  </si>
  <si>
    <t>Skizze 3c</t>
  </si>
  <si>
    <t>Skizze 3b</t>
  </si>
  <si>
    <t>Skizze 3a</t>
  </si>
  <si>
    <t>Skizze 2c</t>
  </si>
  <si>
    <t>Skizze 2b</t>
  </si>
  <si>
    <t>Skizze 2a</t>
  </si>
  <si>
    <t>Wandmontage 1 Flügel ohne Seitenteil bei durchlaufender Wand (WM 1 F o S dW)</t>
  </si>
  <si>
    <t>Deckenmontage 1 Flügel ohne Seitenteil bei durchlaufender Wand (DM 1 F o S dW)</t>
  </si>
  <si>
    <t>Wandmontage 1 Flügel ohne Seitenteil bei nicht durchlaufender Wand (WM 1 F o S ndW)</t>
  </si>
  <si>
    <t>Deckenmontage 1 Flügel ohne Seitenteil bei nicht durchlaufender Wand (DM 1 F o S ndW)</t>
  </si>
  <si>
    <t>Deckenmontage 1 Flügel mit Seitenteil bei durchlaufender Wand (DM 1 F o S dW)</t>
  </si>
  <si>
    <t>Deckenmontage 1 Flügel mit Seitenteil bei nicht durchlaufender Wand (DM1 F m S ndW)</t>
  </si>
  <si>
    <t>,</t>
  </si>
  <si>
    <t>Deckenmontage 2 Flügel mit Seitenteil bei nicht durchlaufender Wand mit Stangengriff</t>
  </si>
  <si>
    <t>Deckenmontage 2 Flügel mit Seitenteil bei nicht durchlaufender Wand mit verdecktem Muschelgriff</t>
  </si>
  <si>
    <t>Deckenmontage 2 Flügel mit Seitenteil bei durchlaufender Wand mit Stangengriff</t>
  </si>
  <si>
    <t>Deckenmontage 2 Flügel mit Seitenteil bei durchlaufender Wand mit verdecktem Muschelgriff</t>
  </si>
  <si>
    <t>Diese Arbeitsmappe enthällt div. Formeln um Sie bei der Planung einer Schiebetüranlage zu unterstützen. In den folgenden Tabellenblättern sind die Formeln zu den jeweiligen Einbausituationen dargestellt und hinterlegt. Um die für Ihre Planung erforderlichen Werte zu ermitteln, füllen Sie bitte die blau hinterlegten Felder in diesem Tabellenblatt aus und wählen Sie anschließend per Mausklick die gewünschte Einbausituation aus. Die erforderlichen Werte werden dann automatisch in die jeweilige Formel übertragen.Wir empfehlen die durchgeführten Berechnungen immer mit einer Zeichnung zu überprüfen.</t>
  </si>
  <si>
    <t>Planungshilfe Bohle Schiebetürsystem MasterTrack FT</t>
  </si>
  <si>
    <t>Die vorliegende Excel-Tabelle dient ausschließlich zur unterstützenden Berechnung von Schiebetüranlagen des Typ MasterTrack FT der Bohle AG. Obwohl die Tabellen nach bestem Wissen und Gewissen erstellt wurden, sind die bei Nutzung der Tabelle entstandenen Ergebnisse nochmals zu überprüfen und gegebenenfalls weitere Berechnungen anzustellen. Die Verwendung erfolgt auf eigenes Risiko. Die Bohle AG übernimmt keinerlei Gewähr für die Richtigkeit der Berechnungen. Etwaige Ansprüche aus der Verwendung der Berechnungstabellen sind daher ausgeschlossen.</t>
  </si>
  <si>
    <t>Bohle MasterTrack FT 60</t>
  </si>
  <si>
    <t>Bohle MasterTrack FT 80</t>
  </si>
  <si>
    <t>Bohle MasterTrack FT 120</t>
  </si>
  <si>
    <t>Bohle MasterTrack 120</t>
  </si>
  <si>
    <t>Bohle MasterTrack FT 150</t>
  </si>
  <si>
    <t>Bohle MasterTrack FT 1230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</si>
</sst>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mm&quot;"/>
    <numFmt numFmtId="165" formatCode="#,##0.00\ &quot;KG&quot;"/>
  </numFmts>
  <fonts count="14" x14ac:knownFonts="1">
    <font>
      <sz val="11"/>
      <color theme="1"/>
      <name val="Calibri"/>
      <family val="2"/>
      <scheme val="minor"/>
    </font>
    <font>
      <sz val="10"/>
      <color theme="1"/>
      <name val="Arial"/>
      <family val="2"/>
    </font>
    <font>
      <b/>
      <u/>
      <sz val="10"/>
      <color theme="1"/>
      <name val="Arial"/>
      <family val="2"/>
    </font>
    <font>
      <sz val="10"/>
      <name val="Arial"/>
      <family val="2"/>
    </font>
    <font>
      <sz val="11"/>
      <name val="Calibri"/>
      <family val="2"/>
      <scheme val="minor"/>
    </font>
    <font>
      <sz val="10"/>
      <color theme="0"/>
      <name val="Arial"/>
      <family val="2"/>
    </font>
    <font>
      <sz val="28"/>
      <color theme="1"/>
      <name val="Arial"/>
      <family val="2"/>
    </font>
    <font>
      <u/>
      <sz val="11"/>
      <color theme="10"/>
      <name val="Calibri"/>
      <family val="2"/>
    </font>
    <font>
      <sz val="10"/>
      <color rgb="FFFF0000"/>
      <name val="Arial"/>
      <family val="2"/>
    </font>
    <font>
      <sz val="11"/>
      <color theme="1"/>
      <name val="Arial Black"/>
      <family val="2"/>
    </font>
    <font>
      <sz val="14"/>
      <color theme="0"/>
      <name val="Arial"/>
      <family val="2"/>
    </font>
    <font>
      <b/>
      <sz val="10"/>
      <color theme="1"/>
      <name val="Arial"/>
      <family val="2"/>
    </font>
    <font>
      <sz val="9"/>
      <color indexed="81"/>
      <name val="Tahoma"/>
      <family val="2"/>
    </font>
    <font>
      <b/>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FFFF00"/>
        <bgColor indexed="64"/>
      </patternFill>
    </fill>
    <fill>
      <patternFill patternType="solid">
        <fgColor rgb="FFFE6202"/>
        <bgColor indexed="64"/>
      </patternFill>
    </fill>
    <fill>
      <patternFill patternType="solid">
        <fgColor theme="0" tint="-0.499984740745262"/>
        <bgColor indexed="64"/>
      </patternFill>
    </fill>
  </fills>
  <borders count="4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0" fontId="7" fillId="0" borderId="0" applyNumberFormat="0" applyFill="0" applyBorder="0" applyAlignment="0" applyProtection="0">
      <alignment vertical="top"/>
      <protection locked="0"/>
    </xf>
  </cellStyleXfs>
  <cellXfs count="217">
    <xf numFmtId="0" fontId="0" fillId="0" borderId="0" xfId="0"/>
    <xf numFmtId="0" fontId="1" fillId="2" borderId="0" xfId="0" applyFont="1" applyFill="1"/>
    <xf numFmtId="164" fontId="1" fillId="2" borderId="1" xfId="0" applyNumberFormat="1" applyFont="1" applyFill="1" applyBorder="1"/>
    <xf numFmtId="0" fontId="1" fillId="2" borderId="0" xfId="0" applyFont="1" applyFill="1" applyBorder="1"/>
    <xf numFmtId="0" fontId="1" fillId="2" borderId="13" xfId="0" applyFont="1" applyFill="1" applyBorder="1" applyAlignment="1">
      <alignment horizontal="center"/>
    </xf>
    <xf numFmtId="0" fontId="1" fillId="2" borderId="11" xfId="0" applyFont="1" applyFill="1" applyBorder="1" applyAlignment="1">
      <alignment horizontal="center"/>
    </xf>
    <xf numFmtId="0" fontId="1" fillId="2" borderId="4" xfId="0" applyFont="1" applyFill="1" applyBorder="1" applyAlignment="1">
      <alignment horizontal="center"/>
    </xf>
    <xf numFmtId="0" fontId="1" fillId="2" borderId="15" xfId="0" applyFont="1" applyFill="1" applyBorder="1" applyAlignment="1">
      <alignment horizontal="center"/>
    </xf>
    <xf numFmtId="164" fontId="1" fillId="2" borderId="17" xfId="0" applyNumberFormat="1" applyFont="1" applyFill="1" applyBorder="1"/>
    <xf numFmtId="0" fontId="1" fillId="2" borderId="0" xfId="0" applyFont="1" applyFill="1" applyAlignment="1">
      <alignment horizontal="center"/>
    </xf>
    <xf numFmtId="164" fontId="1" fillId="2" borderId="0" xfId="0" applyNumberFormat="1" applyFont="1" applyFill="1"/>
    <xf numFmtId="0" fontId="2" fillId="2" borderId="0" xfId="0" applyFont="1" applyFill="1"/>
    <xf numFmtId="164" fontId="1" fillId="2" borderId="38" xfId="0" applyNumberFormat="1" applyFont="1" applyFill="1" applyBorder="1" applyAlignment="1">
      <alignment vertical="center"/>
    </xf>
    <xf numFmtId="164" fontId="1" fillId="2" borderId="14" xfId="0" applyNumberFormat="1" applyFont="1" applyFill="1" applyBorder="1"/>
    <xf numFmtId="4" fontId="1" fillId="2" borderId="14" xfId="0" applyNumberFormat="1" applyFont="1" applyFill="1" applyBorder="1"/>
    <xf numFmtId="165" fontId="1" fillId="2" borderId="14" xfId="0" applyNumberFormat="1" applyFont="1" applyFill="1" applyBorder="1"/>
    <xf numFmtId="164" fontId="1" fillId="2" borderId="0" xfId="0" applyNumberFormat="1" applyFont="1" applyFill="1" applyBorder="1"/>
    <xf numFmtId="164" fontId="1" fillId="2" borderId="12" xfId="0" applyNumberFormat="1" applyFont="1" applyFill="1" applyBorder="1"/>
    <xf numFmtId="164" fontId="0" fillId="0" borderId="38" xfId="0" applyNumberFormat="1" applyBorder="1"/>
    <xf numFmtId="0" fontId="1" fillId="2" borderId="0" xfId="0" applyFont="1" applyFill="1" applyBorder="1" applyAlignment="1">
      <alignment horizontal="center"/>
    </xf>
    <xf numFmtId="0" fontId="3" fillId="2" borderId="0" xfId="0" applyFont="1" applyFill="1"/>
    <xf numFmtId="0" fontId="3" fillId="2" borderId="0" xfId="0" applyFont="1" applyFill="1" applyBorder="1"/>
    <xf numFmtId="164" fontId="3" fillId="2" borderId="0" xfId="0" applyNumberFormat="1" applyFont="1" applyFill="1"/>
    <xf numFmtId="164" fontId="3" fillId="2" borderId="0" xfId="0" applyNumberFormat="1" applyFont="1" applyFill="1" applyBorder="1"/>
    <xf numFmtId="164" fontId="3" fillId="2" borderId="14" xfId="0" applyNumberFormat="1" applyFont="1" applyFill="1" applyBorder="1"/>
    <xf numFmtId="164" fontId="3" fillId="2" borderId="12" xfId="0" applyNumberFormat="1" applyFont="1" applyFill="1" applyBorder="1"/>
    <xf numFmtId="165" fontId="3" fillId="2" borderId="14" xfId="0" applyNumberFormat="1" applyFont="1" applyFill="1" applyBorder="1"/>
    <xf numFmtId="0" fontId="3" fillId="2" borderId="11" xfId="0" applyFont="1" applyFill="1" applyBorder="1" applyAlignment="1">
      <alignment horizontal="center"/>
    </xf>
    <xf numFmtId="0" fontId="3" fillId="2" borderId="4" xfId="0" applyFont="1" applyFill="1" applyBorder="1" applyAlignment="1">
      <alignment horizontal="center"/>
    </xf>
    <xf numFmtId="164" fontId="3" fillId="2" borderId="38" xfId="0" applyNumberFormat="1" applyFont="1" applyFill="1" applyBorder="1" applyAlignment="1">
      <alignment vertical="center"/>
    </xf>
    <xf numFmtId="164" fontId="4" fillId="0" borderId="38" xfId="0" applyNumberFormat="1" applyFont="1" applyBorder="1"/>
    <xf numFmtId="0" fontId="1" fillId="2" borderId="0" xfId="0" applyFont="1" applyFill="1" applyBorder="1" applyAlignment="1">
      <alignment horizontal="center"/>
    </xf>
    <xf numFmtId="0" fontId="3" fillId="2" borderId="11" xfId="0" applyFont="1" applyFill="1" applyBorder="1" applyAlignment="1">
      <alignment horizontal="center"/>
    </xf>
    <xf numFmtId="0" fontId="3" fillId="2" borderId="4" xfId="0" applyFont="1" applyFill="1" applyBorder="1" applyAlignment="1">
      <alignment horizontal="center"/>
    </xf>
    <xf numFmtId="0" fontId="3" fillId="2" borderId="0" xfId="0" applyFont="1" applyFill="1" applyBorder="1" applyAlignment="1">
      <alignment horizontal="center"/>
    </xf>
    <xf numFmtId="0" fontId="1" fillId="2" borderId="0" xfId="0" applyFont="1" applyFill="1" applyBorder="1" applyAlignment="1">
      <alignment horizontal="left"/>
    </xf>
    <xf numFmtId="0" fontId="1" fillId="2" borderId="0" xfId="0" applyFont="1" applyFill="1" applyAlignment="1"/>
    <xf numFmtId="0" fontId="8" fillId="2" borderId="0" xfId="0" applyFont="1" applyFill="1"/>
    <xf numFmtId="0" fontId="1" fillId="2" borderId="0" xfId="0" applyFont="1" applyFill="1" applyBorder="1" applyAlignment="1">
      <alignment vertical="center"/>
    </xf>
    <xf numFmtId="164" fontId="1" fillId="2" borderId="0" xfId="0" applyNumberFormat="1" applyFont="1" applyFill="1" applyBorder="1" applyAlignment="1">
      <alignment vertical="center"/>
    </xf>
    <xf numFmtId="0" fontId="0" fillId="0" borderId="0" xfId="0" applyBorder="1"/>
    <xf numFmtId="0" fontId="1" fillId="2" borderId="0" xfId="0" applyFont="1" applyFill="1" applyBorder="1" applyAlignment="1">
      <alignment horizontal="center" vertical="center"/>
    </xf>
    <xf numFmtId="164" fontId="0" fillId="0" borderId="0" xfId="0" applyNumberFormat="1" applyBorder="1"/>
    <xf numFmtId="0" fontId="3" fillId="2" borderId="0" xfId="0" applyFont="1" applyFill="1" applyBorder="1" applyAlignment="1">
      <alignment vertical="center"/>
    </xf>
    <xf numFmtId="164" fontId="3" fillId="2" borderId="0" xfId="0" applyNumberFormat="1" applyFont="1" applyFill="1" applyBorder="1" applyAlignment="1">
      <alignment vertical="center"/>
    </xf>
    <xf numFmtId="0" fontId="4" fillId="0" borderId="0" xfId="0" applyFont="1" applyBorder="1"/>
    <xf numFmtId="0" fontId="3" fillId="2" borderId="0" xfId="0" applyFont="1" applyFill="1" applyBorder="1" applyAlignment="1">
      <alignment horizontal="center" vertical="center"/>
    </xf>
    <xf numFmtId="164" fontId="4" fillId="0" borderId="0" xfId="0" applyNumberFormat="1" applyFont="1" applyBorder="1"/>
    <xf numFmtId="0" fontId="8" fillId="0" borderId="0" xfId="0" applyFont="1" applyFill="1"/>
    <xf numFmtId="0" fontId="6" fillId="2" borderId="0" xfId="0" applyFont="1" applyFill="1" applyBorder="1" applyAlignment="1">
      <alignment vertical="center"/>
    </xf>
    <xf numFmtId="0" fontId="1" fillId="2" borderId="0" xfId="0" applyFont="1" applyFill="1" applyBorder="1" applyAlignment="1"/>
    <xf numFmtId="0" fontId="1" fillId="2" borderId="0" xfId="0" applyFont="1" applyFill="1" applyAlignment="1">
      <alignment vertical="top" wrapText="1"/>
    </xf>
    <xf numFmtId="0" fontId="1" fillId="2" borderId="0" xfId="0" applyFont="1" applyFill="1" applyBorder="1" applyAlignment="1">
      <alignment horizontal="center"/>
    </xf>
    <xf numFmtId="0" fontId="3" fillId="2" borderId="11" xfId="0" applyFont="1" applyFill="1" applyBorder="1" applyAlignment="1">
      <alignment horizontal="center"/>
    </xf>
    <xf numFmtId="0" fontId="3" fillId="2" borderId="4" xfId="0" applyFont="1" applyFill="1" applyBorder="1" applyAlignment="1">
      <alignment horizontal="center"/>
    </xf>
    <xf numFmtId="0" fontId="3" fillId="2" borderId="0" xfId="0" applyFont="1" applyFill="1" applyBorder="1" applyAlignment="1">
      <alignment horizontal="center"/>
    </xf>
    <xf numFmtId="165" fontId="3" fillId="0" borderId="14" xfId="0" applyNumberFormat="1" applyFont="1" applyFill="1" applyBorder="1"/>
    <xf numFmtId="0" fontId="3" fillId="0" borderId="0" xfId="0" applyFont="1" applyFill="1"/>
    <xf numFmtId="164" fontId="3" fillId="0" borderId="14" xfId="0" applyNumberFormat="1" applyFont="1" applyFill="1" applyBorder="1"/>
    <xf numFmtId="164" fontId="3" fillId="0" borderId="17" xfId="0" applyNumberFormat="1" applyFont="1" applyFill="1" applyBorder="1"/>
    <xf numFmtId="164" fontId="3" fillId="2" borderId="17" xfId="0" applyNumberFormat="1" applyFont="1" applyFill="1" applyBorder="1"/>
    <xf numFmtId="0" fontId="1" fillId="2" borderId="0" xfId="0" applyFont="1" applyFill="1" applyAlignment="1">
      <alignment horizontal="left"/>
    </xf>
    <xf numFmtId="0" fontId="5" fillId="2" borderId="0" xfId="0" applyFont="1" applyFill="1" applyAlignment="1">
      <alignment horizontal="center"/>
    </xf>
    <xf numFmtId="4" fontId="3" fillId="2" borderId="14" xfId="0" applyNumberFormat="1" applyFont="1" applyFill="1" applyBorder="1"/>
    <xf numFmtId="0" fontId="1" fillId="2" borderId="11" xfId="0" applyFont="1" applyFill="1" applyBorder="1" applyAlignment="1"/>
    <xf numFmtId="0" fontId="1" fillId="2" borderId="4" xfId="0" applyFont="1" applyFill="1" applyBorder="1" applyAlignment="1"/>
    <xf numFmtId="0" fontId="1" fillId="2" borderId="12" xfId="0" applyFont="1" applyFill="1" applyBorder="1" applyAlignment="1"/>
    <xf numFmtId="0" fontId="3" fillId="2" borderId="11" xfId="0" applyFont="1" applyFill="1" applyBorder="1" applyAlignment="1"/>
    <xf numFmtId="0" fontId="3" fillId="2" borderId="4" xfId="0" applyFont="1" applyFill="1" applyBorder="1" applyAlignment="1"/>
    <xf numFmtId="0" fontId="3" fillId="2" borderId="12" xfId="0" applyFont="1" applyFill="1" applyBorder="1" applyAlignment="1"/>
    <xf numFmtId="0" fontId="1" fillId="2" borderId="0" xfId="0" applyNumberFormat="1" applyFont="1" applyFill="1"/>
    <xf numFmtId="0" fontId="9" fillId="2" borderId="0" xfId="0" applyFont="1" applyFill="1" applyAlignment="1"/>
    <xf numFmtId="0" fontId="9" fillId="2" borderId="0" xfId="0" applyFont="1" applyFill="1"/>
    <xf numFmtId="0" fontId="7" fillId="2" borderId="0" xfId="1" applyFill="1" applyAlignment="1" applyProtection="1"/>
    <xf numFmtId="2" fontId="1" fillId="2" borderId="0" xfId="0" applyNumberFormat="1" applyFont="1" applyFill="1"/>
    <xf numFmtId="0" fontId="5" fillId="2" borderId="0" xfId="0" applyFont="1" applyFill="1" applyAlignment="1">
      <alignment wrapText="1"/>
    </xf>
    <xf numFmtId="0" fontId="1" fillId="2" borderId="42" xfId="0" applyFont="1" applyFill="1" applyBorder="1" applyAlignment="1">
      <alignment horizontal="left"/>
    </xf>
    <xf numFmtId="0" fontId="0" fillId="2" borderId="0" xfId="0" applyFill="1"/>
    <xf numFmtId="0" fontId="1" fillId="2" borderId="43" xfId="0" applyFont="1" applyFill="1" applyBorder="1"/>
    <xf numFmtId="0" fontId="1" fillId="2" borderId="42" xfId="0" applyFont="1" applyFill="1" applyBorder="1"/>
    <xf numFmtId="0" fontId="1" fillId="2" borderId="44" xfId="0" applyFont="1" applyFill="1" applyBorder="1"/>
    <xf numFmtId="0" fontId="1" fillId="2" borderId="18" xfId="0" applyFont="1" applyFill="1" applyBorder="1"/>
    <xf numFmtId="0" fontId="1" fillId="2" borderId="19" xfId="0" applyFont="1" applyFill="1" applyBorder="1"/>
    <xf numFmtId="0" fontId="0" fillId="0" borderId="0" xfId="0"/>
    <xf numFmtId="0" fontId="11" fillId="2" borderId="0" xfId="0" applyNumberFormat="1" applyFont="1" applyFill="1" applyBorder="1" applyAlignment="1">
      <alignment horizontal="center" vertical="center"/>
    </xf>
    <xf numFmtId="0" fontId="7" fillId="0" borderId="0" xfId="1" applyBorder="1" applyAlignment="1" applyProtection="1">
      <alignment horizontal="center"/>
    </xf>
    <xf numFmtId="0" fontId="0" fillId="0" borderId="42" xfId="0" applyBorder="1"/>
    <xf numFmtId="0" fontId="0" fillId="0" borderId="18" xfId="0" applyBorder="1" applyAlignment="1"/>
    <xf numFmtId="0" fontId="0" fillId="0" borderId="0" xfId="0" applyBorder="1" applyAlignment="1"/>
    <xf numFmtId="0" fontId="0" fillId="0" borderId="43" xfId="0" applyBorder="1"/>
    <xf numFmtId="0" fontId="0" fillId="0" borderId="18" xfId="0" applyBorder="1"/>
    <xf numFmtId="0" fontId="11" fillId="2" borderId="0" xfId="0" applyNumberFormat="1" applyFont="1" applyFill="1" applyBorder="1" applyAlignment="1">
      <alignment vertical="center"/>
    </xf>
    <xf numFmtId="0" fontId="11" fillId="2" borderId="0" xfId="0" applyNumberFormat="1" applyFont="1" applyFill="1" applyBorder="1" applyAlignment="1"/>
    <xf numFmtId="0" fontId="0" fillId="2" borderId="0" xfId="0" applyFill="1" applyAlignment="1"/>
    <xf numFmtId="164" fontId="1" fillId="6" borderId="0" xfId="0" applyNumberFormat="1" applyFont="1" applyFill="1" applyProtection="1">
      <protection locked="0"/>
    </xf>
    <xf numFmtId="0" fontId="1" fillId="2" borderId="0" xfId="0" applyFont="1" applyFill="1" applyBorder="1" applyAlignment="1">
      <alignment horizontal="center"/>
    </xf>
    <xf numFmtId="0" fontId="3" fillId="2" borderId="0" xfId="0" applyFont="1" applyFill="1" applyBorder="1" applyAlignment="1">
      <alignment horizontal="center"/>
    </xf>
    <xf numFmtId="0" fontId="7" fillId="2" borderId="0" xfId="1" applyFill="1" applyAlignment="1" applyProtection="1">
      <protection locked="0"/>
    </xf>
    <xf numFmtId="0" fontId="7" fillId="2" borderId="0" xfId="1" applyFill="1" applyBorder="1" applyAlignment="1" applyProtection="1">
      <protection locked="0"/>
    </xf>
    <xf numFmtId="164" fontId="1" fillId="6" borderId="0" xfId="0" applyNumberFormat="1" applyFont="1" applyFill="1" applyAlignment="1" applyProtection="1">
      <alignment horizontal="right" vertical="center"/>
      <protection locked="0"/>
    </xf>
    <xf numFmtId="0" fontId="1" fillId="2" borderId="0" xfId="0" applyFont="1" applyFill="1" applyAlignment="1">
      <alignment horizontal="left" vertical="top" wrapText="1"/>
    </xf>
    <xf numFmtId="0" fontId="7" fillId="0" borderId="45" xfId="1" applyBorder="1" applyAlignment="1" applyProtection="1">
      <alignment horizontal="center"/>
      <protection locked="0"/>
    </xf>
    <xf numFmtId="0" fontId="7" fillId="0" borderId="35" xfId="1" applyBorder="1" applyAlignment="1" applyProtection="1">
      <alignment horizontal="center"/>
      <protection locked="0"/>
    </xf>
    <xf numFmtId="0" fontId="7" fillId="0" borderId="46" xfId="1" applyBorder="1" applyAlignment="1" applyProtection="1">
      <alignment horizontal="center"/>
      <protection locked="0"/>
    </xf>
    <xf numFmtId="0" fontId="7" fillId="2" borderId="45" xfId="1" applyFill="1" applyBorder="1" applyAlignment="1" applyProtection="1">
      <alignment horizontal="center"/>
      <protection locked="0"/>
    </xf>
    <xf numFmtId="0" fontId="7" fillId="2" borderId="35" xfId="1" applyFill="1" applyBorder="1" applyAlignment="1" applyProtection="1">
      <alignment horizontal="center"/>
      <protection locked="0"/>
    </xf>
    <xf numFmtId="0" fontId="7" fillId="2" borderId="46" xfId="1" applyFill="1" applyBorder="1" applyAlignment="1" applyProtection="1">
      <alignment horizontal="center"/>
      <protection locked="0"/>
    </xf>
    <xf numFmtId="0" fontId="10" fillId="9" borderId="0" xfId="0" applyFont="1" applyFill="1" applyAlignment="1">
      <alignment horizontal="center" vertical="center" shrinkToFit="1"/>
    </xf>
    <xf numFmtId="0" fontId="1" fillId="2" borderId="0" xfId="0" applyFont="1" applyFill="1" applyAlignment="1">
      <alignment horizontal="left"/>
    </xf>
    <xf numFmtId="0" fontId="0" fillId="0" borderId="0" xfId="0" applyBorder="1"/>
    <xf numFmtId="0" fontId="0" fillId="0" borderId="0" xfId="0"/>
    <xf numFmtId="0" fontId="1" fillId="2" borderId="0" xfId="0" applyFont="1" applyFill="1" applyAlignment="1">
      <alignment horizontal="center" vertical="center"/>
    </xf>
    <xf numFmtId="0" fontId="1" fillId="2" borderId="0" xfId="0" applyFont="1" applyFill="1" applyAlignment="1">
      <alignment horizontal="center" wrapText="1"/>
    </xf>
    <xf numFmtId="0" fontId="1" fillId="2" borderId="0" xfId="0" applyFont="1" applyFill="1" applyAlignment="1">
      <alignment horizontal="center"/>
    </xf>
    <xf numFmtId="0" fontId="5" fillId="2" borderId="0" xfId="0" applyFont="1" applyFill="1" applyAlignment="1">
      <alignment horizontal="left" wrapText="1"/>
    </xf>
    <xf numFmtId="0" fontId="1" fillId="8" borderId="0" xfId="0" applyFont="1" applyFill="1" applyAlignment="1">
      <alignment horizontal="center"/>
    </xf>
    <xf numFmtId="0" fontId="0" fillId="2" borderId="0" xfId="0" applyFill="1" applyAlignment="1">
      <alignment horizontal="center" vertical="center"/>
    </xf>
    <xf numFmtId="0" fontId="1" fillId="2" borderId="2" xfId="0" applyFont="1" applyFill="1" applyBorder="1" applyAlignment="1">
      <alignment horizontal="center"/>
    </xf>
    <xf numFmtId="0" fontId="1" fillId="2" borderId="11" xfId="0" applyFont="1" applyFill="1" applyBorder="1" applyAlignment="1">
      <alignment horizontal="center"/>
    </xf>
    <xf numFmtId="0" fontId="1" fillId="2" borderId="4" xfId="0" applyFont="1" applyFill="1" applyBorder="1" applyAlignment="1">
      <alignment horizontal="center"/>
    </xf>
    <xf numFmtId="0" fontId="1" fillId="2" borderId="12" xfId="0" applyFont="1" applyFill="1" applyBorder="1" applyAlignment="1">
      <alignment horizontal="center"/>
    </xf>
    <xf numFmtId="0" fontId="1" fillId="2" borderId="16" xfId="0" applyFont="1" applyFill="1" applyBorder="1" applyAlignment="1">
      <alignment horizontal="center"/>
    </xf>
    <xf numFmtId="0" fontId="1" fillId="5" borderId="0" xfId="0" applyFont="1" applyFill="1" applyAlignment="1">
      <alignment horizontal="center"/>
    </xf>
    <xf numFmtId="0" fontId="1" fillId="7" borderId="0" xfId="0" applyFont="1" applyFill="1" applyAlignment="1">
      <alignment horizontal="center"/>
    </xf>
    <xf numFmtId="0" fontId="1" fillId="3" borderId="0" xfId="0" applyFont="1" applyFill="1" applyAlignment="1">
      <alignment horizontal="center"/>
    </xf>
    <xf numFmtId="0" fontId="5" fillId="9" borderId="8" xfId="0" applyFont="1" applyFill="1" applyBorder="1" applyAlignment="1">
      <alignment horizontal="left"/>
    </xf>
    <xf numFmtId="0" fontId="5" fillId="9" borderId="9" xfId="0" applyFont="1" applyFill="1" applyBorder="1" applyAlignment="1">
      <alignment horizontal="left"/>
    </xf>
    <xf numFmtId="0" fontId="5" fillId="9" borderId="10" xfId="0" applyFont="1" applyFill="1" applyBorder="1" applyAlignment="1">
      <alignment horizontal="left"/>
    </xf>
    <xf numFmtId="0" fontId="1" fillId="2" borderId="18" xfId="0" applyFont="1" applyFill="1" applyBorder="1" applyAlignment="1">
      <alignment horizontal="center"/>
    </xf>
    <xf numFmtId="0" fontId="1" fillId="2" borderId="0" xfId="0" applyFont="1" applyFill="1" applyBorder="1" applyAlignment="1">
      <alignment horizontal="center"/>
    </xf>
    <xf numFmtId="0" fontId="1" fillId="2" borderId="19" xfId="0" applyFont="1" applyFill="1" applyBorder="1" applyAlignment="1">
      <alignment horizontal="center"/>
    </xf>
    <xf numFmtId="0" fontId="5" fillId="2" borderId="0" xfId="0" applyFont="1" applyFill="1" applyBorder="1" applyAlignment="1">
      <alignment horizontal="center" vertical="center" wrapText="1"/>
    </xf>
    <xf numFmtId="0" fontId="1" fillId="2" borderId="20" xfId="0" applyFont="1" applyFill="1" applyBorder="1" applyAlignment="1">
      <alignment horizontal="left"/>
    </xf>
    <xf numFmtId="0" fontId="1" fillId="2" borderId="21" xfId="0" applyFont="1" applyFill="1" applyBorder="1" applyAlignment="1">
      <alignment horizontal="left"/>
    </xf>
    <xf numFmtId="0" fontId="1" fillId="2" borderId="22" xfId="0" applyFont="1" applyFill="1" applyBorder="1" applyAlignment="1">
      <alignment horizontal="left"/>
    </xf>
    <xf numFmtId="0" fontId="11" fillId="2" borderId="0" xfId="0" applyNumberFormat="1" applyFont="1" applyFill="1" applyBorder="1" applyAlignment="1">
      <alignment horizontal="center"/>
    </xf>
    <xf numFmtId="49" fontId="11" fillId="2" borderId="0" xfId="0" applyNumberFormat="1" applyFont="1" applyFill="1" applyBorder="1" applyAlignment="1">
      <alignment horizontal="center"/>
    </xf>
    <xf numFmtId="0" fontId="11" fillId="2" borderId="0" xfId="0" applyNumberFormat="1" applyFont="1" applyFill="1" applyBorder="1" applyAlignment="1">
      <alignment horizontal="center" vertical="center"/>
    </xf>
    <xf numFmtId="0" fontId="7" fillId="2" borderId="0" xfId="1" applyFill="1" applyAlignment="1" applyProtection="1">
      <alignment horizontal="left"/>
      <protection locked="0"/>
    </xf>
    <xf numFmtId="0" fontId="8" fillId="2" borderId="11" xfId="0" applyFont="1" applyFill="1" applyBorder="1" applyAlignment="1">
      <alignment horizontal="center"/>
    </xf>
    <xf numFmtId="0" fontId="8" fillId="2" borderId="4" xfId="0" applyFont="1" applyFill="1" applyBorder="1" applyAlignment="1">
      <alignment horizontal="center"/>
    </xf>
    <xf numFmtId="0" fontId="8" fillId="2" borderId="12" xfId="0" applyFont="1" applyFill="1" applyBorder="1" applyAlignment="1">
      <alignment horizontal="center"/>
    </xf>
    <xf numFmtId="0" fontId="3" fillId="2" borderId="16" xfId="0" applyFont="1" applyFill="1" applyBorder="1" applyAlignment="1">
      <alignment horizontal="center"/>
    </xf>
    <xf numFmtId="0" fontId="3" fillId="2" borderId="2" xfId="0" applyFont="1" applyFill="1" applyBorder="1" applyAlignment="1">
      <alignment horizontal="center"/>
    </xf>
    <xf numFmtId="0" fontId="3" fillId="2" borderId="11" xfId="0" applyFont="1" applyFill="1" applyBorder="1" applyAlignment="1">
      <alignment horizontal="center"/>
    </xf>
    <xf numFmtId="0" fontId="3" fillId="2" borderId="4" xfId="0" applyFont="1" applyFill="1" applyBorder="1" applyAlignment="1">
      <alignment horizontal="center"/>
    </xf>
    <xf numFmtId="0" fontId="3" fillId="2" borderId="12" xfId="0" applyFont="1" applyFill="1" applyBorder="1" applyAlignment="1">
      <alignment horizontal="center"/>
    </xf>
    <xf numFmtId="0" fontId="3" fillId="0" borderId="16" xfId="0" applyFont="1" applyFill="1" applyBorder="1" applyAlignment="1">
      <alignment horizontal="center"/>
    </xf>
    <xf numFmtId="0" fontId="3" fillId="0" borderId="2" xfId="0" applyFont="1" applyFill="1" applyBorder="1" applyAlignment="1">
      <alignment horizontal="center"/>
    </xf>
    <xf numFmtId="0" fontId="8" fillId="0" borderId="11" xfId="0" applyFont="1" applyFill="1" applyBorder="1" applyAlignment="1">
      <alignment horizontal="center"/>
    </xf>
    <xf numFmtId="0" fontId="8" fillId="0" borderId="4" xfId="0" applyFont="1" applyFill="1" applyBorder="1" applyAlignment="1">
      <alignment horizontal="center"/>
    </xf>
    <xf numFmtId="0" fontId="8" fillId="0" borderId="12" xfId="0" applyFont="1" applyFill="1" applyBorder="1" applyAlignment="1">
      <alignment horizontal="center"/>
    </xf>
    <xf numFmtId="0" fontId="1" fillId="4" borderId="0" xfId="0" applyFont="1" applyFill="1" applyAlignment="1">
      <alignment horizontal="center"/>
    </xf>
    <xf numFmtId="0" fontId="1" fillId="2" borderId="23" xfId="0" applyFont="1" applyFill="1" applyBorder="1" applyAlignment="1">
      <alignment horizontal="center"/>
    </xf>
    <xf numFmtId="0" fontId="1" fillId="2" borderId="24" xfId="0" applyFont="1" applyFill="1" applyBorder="1" applyAlignment="1">
      <alignment horizontal="center"/>
    </xf>
    <xf numFmtId="0" fontId="1" fillId="2" borderId="25" xfId="0" applyFont="1" applyFill="1" applyBorder="1" applyAlignment="1">
      <alignment horizontal="center"/>
    </xf>
    <xf numFmtId="0" fontId="1" fillId="2" borderId="3" xfId="0" applyFont="1" applyFill="1" applyBorder="1" applyAlignment="1">
      <alignment horizontal="center"/>
    </xf>
    <xf numFmtId="0" fontId="1" fillId="2" borderId="5" xfId="0" applyFont="1" applyFill="1" applyBorder="1" applyAlignment="1">
      <alignment horizontal="center"/>
    </xf>
    <xf numFmtId="0" fontId="3" fillId="2" borderId="23" xfId="0" applyFont="1" applyFill="1" applyBorder="1" applyAlignment="1">
      <alignment horizontal="center"/>
    </xf>
    <xf numFmtId="0" fontId="3" fillId="2" borderId="24" xfId="0" applyFont="1" applyFill="1" applyBorder="1" applyAlignment="1">
      <alignment horizontal="center"/>
    </xf>
    <xf numFmtId="0" fontId="3" fillId="2" borderId="25" xfId="0" applyFont="1" applyFill="1" applyBorder="1" applyAlignment="1">
      <alignment horizontal="center"/>
    </xf>
    <xf numFmtId="0" fontId="3" fillId="2" borderId="3" xfId="0" applyFont="1" applyFill="1" applyBorder="1" applyAlignment="1">
      <alignment horizontal="center"/>
    </xf>
    <xf numFmtId="0" fontId="3" fillId="2" borderId="5" xfId="0" applyFont="1" applyFill="1" applyBorder="1" applyAlignment="1">
      <alignment horizontal="center"/>
    </xf>
    <xf numFmtId="0" fontId="1" fillId="6" borderId="4" xfId="0" applyFont="1" applyFill="1" applyBorder="1" applyAlignment="1">
      <alignment horizontal="center"/>
    </xf>
    <xf numFmtId="0" fontId="1" fillId="2" borderId="6" xfId="0" applyFont="1" applyFill="1" applyBorder="1" applyAlignment="1">
      <alignment horizontal="center"/>
    </xf>
    <xf numFmtId="0" fontId="1" fillId="2" borderId="31" xfId="0" applyFont="1" applyFill="1" applyBorder="1" applyAlignment="1">
      <alignment horizontal="center" vertical="center"/>
    </xf>
    <xf numFmtId="0" fontId="1" fillId="2" borderId="32" xfId="0" applyFont="1" applyFill="1" applyBorder="1" applyAlignment="1">
      <alignment horizontal="center" vertical="center"/>
    </xf>
    <xf numFmtId="164" fontId="1" fillId="2" borderId="27" xfId="0" applyNumberFormat="1" applyFont="1" applyFill="1" applyBorder="1" applyAlignment="1">
      <alignment horizontal="center" vertical="center"/>
    </xf>
    <xf numFmtId="164" fontId="1" fillId="2" borderId="28" xfId="0" applyNumberFormat="1" applyFont="1" applyFill="1" applyBorder="1" applyAlignment="1">
      <alignment horizontal="center" vertical="center"/>
    </xf>
    <xf numFmtId="0" fontId="1" fillId="2" borderId="29" xfId="0" applyFont="1" applyFill="1" applyBorder="1" applyAlignment="1">
      <alignment horizontal="center"/>
    </xf>
    <xf numFmtId="0" fontId="1" fillId="2" borderId="30" xfId="0" applyFont="1" applyFill="1" applyBorder="1" applyAlignment="1">
      <alignment horizontal="center"/>
    </xf>
    <xf numFmtId="164" fontId="1" fillId="2" borderId="19" xfId="0" applyNumberFormat="1" applyFont="1" applyFill="1" applyBorder="1" applyAlignment="1">
      <alignment horizontal="center" vertical="center"/>
    </xf>
    <xf numFmtId="0" fontId="1" fillId="2" borderId="37" xfId="0" applyFont="1" applyFill="1" applyBorder="1" applyAlignment="1">
      <alignment horizontal="center"/>
    </xf>
    <xf numFmtId="0" fontId="1" fillId="2" borderId="35" xfId="0" applyFont="1" applyFill="1" applyBorder="1" applyAlignment="1">
      <alignment horizontal="center"/>
    </xf>
    <xf numFmtId="0" fontId="1" fillId="2" borderId="36" xfId="0" applyFont="1" applyFill="1" applyBorder="1" applyAlignment="1">
      <alignment horizontal="center"/>
    </xf>
    <xf numFmtId="0" fontId="1" fillId="2" borderId="23" xfId="0" applyFont="1" applyFill="1" applyBorder="1" applyAlignment="1">
      <alignment horizontal="center" vertical="center"/>
    </xf>
    <xf numFmtId="0" fontId="1" fillId="2" borderId="24" xfId="0" applyFont="1" applyFill="1" applyBorder="1" applyAlignment="1">
      <alignment horizontal="center" vertical="center"/>
    </xf>
    <xf numFmtId="0" fontId="1" fillId="2" borderId="25" xfId="0" applyFont="1" applyFill="1" applyBorder="1" applyAlignment="1">
      <alignment horizontal="center" vertical="center"/>
    </xf>
    <xf numFmtId="0" fontId="5" fillId="2" borderId="26" xfId="0" applyFont="1" applyFill="1" applyBorder="1" applyAlignment="1">
      <alignment horizontal="center"/>
    </xf>
    <xf numFmtId="0" fontId="5" fillId="2" borderId="6" xfId="0" applyFont="1" applyFill="1" applyBorder="1" applyAlignment="1">
      <alignment horizontal="center"/>
    </xf>
    <xf numFmtId="0" fontId="5" fillId="2" borderId="28" xfId="0" applyFont="1" applyFill="1" applyBorder="1" applyAlignment="1">
      <alignment horizontal="center"/>
    </xf>
    <xf numFmtId="0" fontId="1" fillId="2" borderId="7" xfId="0" applyFont="1" applyFill="1" applyBorder="1" applyAlignment="1">
      <alignment horizontal="center"/>
    </xf>
    <xf numFmtId="0" fontId="1" fillId="2" borderId="33" xfId="0" applyFont="1" applyFill="1" applyBorder="1" applyAlignment="1">
      <alignment horizontal="center"/>
    </xf>
    <xf numFmtId="0" fontId="1" fillId="2" borderId="34" xfId="0" applyFont="1" applyFill="1" applyBorder="1" applyAlignment="1">
      <alignment horizontal="center"/>
    </xf>
    <xf numFmtId="0" fontId="3" fillId="2" borderId="37" xfId="0" applyFont="1" applyFill="1" applyBorder="1" applyAlignment="1">
      <alignment horizontal="center"/>
    </xf>
    <xf numFmtId="0" fontId="3" fillId="2" borderId="35" xfId="0" applyFont="1" applyFill="1" applyBorder="1" applyAlignment="1">
      <alignment horizontal="center"/>
    </xf>
    <xf numFmtId="0" fontId="3" fillId="2" borderId="36" xfId="0" applyFont="1" applyFill="1" applyBorder="1" applyAlignment="1">
      <alignment horizontal="center"/>
    </xf>
    <xf numFmtId="0" fontId="3" fillId="2" borderId="23"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5" fillId="9" borderId="39" xfId="0" applyFont="1" applyFill="1" applyBorder="1" applyAlignment="1">
      <alignment horizontal="left"/>
    </xf>
    <xf numFmtId="0" fontId="5" fillId="9" borderId="40" xfId="0" applyFont="1" applyFill="1" applyBorder="1" applyAlignment="1">
      <alignment horizontal="left"/>
    </xf>
    <xf numFmtId="0" fontId="5" fillId="9" borderId="41" xfId="0" applyFont="1" applyFill="1" applyBorder="1" applyAlignment="1">
      <alignment horizontal="left"/>
    </xf>
    <xf numFmtId="0" fontId="3" fillId="2" borderId="6" xfId="0" applyFont="1" applyFill="1" applyBorder="1" applyAlignment="1">
      <alignment horizontal="center"/>
    </xf>
    <xf numFmtId="0" fontId="3" fillId="2" borderId="33" xfId="0" applyFont="1" applyFill="1" applyBorder="1" applyAlignment="1">
      <alignment horizontal="center"/>
    </xf>
    <xf numFmtId="0" fontId="3" fillId="2" borderId="34" xfId="0" applyFont="1" applyFill="1" applyBorder="1" applyAlignment="1">
      <alignment horizontal="center"/>
    </xf>
    <xf numFmtId="0" fontId="3" fillId="2" borderId="7" xfId="0" applyFont="1" applyFill="1" applyBorder="1" applyAlignment="1">
      <alignment horizontal="center"/>
    </xf>
    <xf numFmtId="0" fontId="3" fillId="2" borderId="29" xfId="0" applyFont="1" applyFill="1" applyBorder="1" applyAlignment="1">
      <alignment horizontal="center"/>
    </xf>
    <xf numFmtId="0" fontId="3" fillId="2" borderId="30" xfId="0" applyFont="1" applyFill="1" applyBorder="1" applyAlignment="1">
      <alignment horizontal="center"/>
    </xf>
    <xf numFmtId="164" fontId="3" fillId="2" borderId="27" xfId="0" applyNumberFormat="1" applyFont="1" applyFill="1" applyBorder="1" applyAlignment="1">
      <alignment horizontal="center" vertical="center"/>
    </xf>
    <xf numFmtId="164" fontId="3" fillId="2" borderId="28" xfId="0" applyNumberFormat="1" applyFont="1" applyFill="1" applyBorder="1" applyAlignment="1">
      <alignment horizontal="center" vertical="center"/>
    </xf>
    <xf numFmtId="164" fontId="3" fillId="2" borderId="19" xfId="0" applyNumberFormat="1" applyFont="1" applyFill="1" applyBorder="1" applyAlignment="1">
      <alignment horizontal="center" vertical="center"/>
    </xf>
    <xf numFmtId="0" fontId="1" fillId="2" borderId="26" xfId="0" applyFont="1" applyFill="1" applyBorder="1" applyAlignment="1">
      <alignment horizontal="center"/>
    </xf>
    <xf numFmtId="0" fontId="1" fillId="2" borderId="28" xfId="0" applyFont="1" applyFill="1" applyBorder="1" applyAlignment="1">
      <alignment horizontal="center"/>
    </xf>
    <xf numFmtId="0" fontId="3" fillId="2" borderId="26" xfId="0" applyFont="1" applyFill="1" applyBorder="1" applyAlignment="1">
      <alignment horizontal="center"/>
    </xf>
    <xf numFmtId="0" fontId="3" fillId="2" borderId="28" xfId="0" applyFont="1" applyFill="1" applyBorder="1" applyAlignment="1">
      <alignment horizontal="center"/>
    </xf>
    <xf numFmtId="0" fontId="5" fillId="2" borderId="0" xfId="0" applyFont="1" applyFill="1" applyAlignment="1">
      <alignment horizontal="center"/>
    </xf>
    <xf numFmtId="0" fontId="5" fillId="2" borderId="11" xfId="0" applyFont="1" applyFill="1" applyBorder="1" applyAlignment="1">
      <alignment horizontal="center"/>
    </xf>
    <xf numFmtId="0" fontId="0" fillId="0" borderId="4" xfId="0" applyBorder="1"/>
    <xf numFmtId="0" fontId="0" fillId="0" borderId="12" xfId="0" applyBorder="1"/>
    <xf numFmtId="0" fontId="3" fillId="2" borderId="18" xfId="0" applyFont="1" applyFill="1" applyBorder="1" applyAlignment="1">
      <alignment horizontal="center"/>
    </xf>
    <xf numFmtId="0" fontId="3" fillId="2" borderId="0" xfId="0" applyFont="1" applyFill="1" applyBorder="1" applyAlignment="1">
      <alignment horizontal="center"/>
    </xf>
    <xf numFmtId="0" fontId="3" fillId="2" borderId="19" xfId="0" applyFont="1" applyFill="1" applyBorder="1" applyAlignment="1">
      <alignment horizontal="center"/>
    </xf>
    <xf numFmtId="0" fontId="3" fillId="2" borderId="20" xfId="0" applyFont="1" applyFill="1" applyBorder="1" applyAlignment="1">
      <alignment horizontal="left"/>
    </xf>
    <xf numFmtId="0" fontId="3" fillId="2" borderId="21" xfId="0" applyFont="1" applyFill="1" applyBorder="1" applyAlignment="1">
      <alignment horizontal="left"/>
    </xf>
    <xf numFmtId="0" fontId="3" fillId="2" borderId="22" xfId="0" applyFont="1" applyFill="1" applyBorder="1" applyAlignment="1">
      <alignment horizontal="left"/>
    </xf>
    <xf numFmtId="0" fontId="9" fillId="2" borderId="0" xfId="0" applyFont="1" applyFill="1" applyAlignment="1">
      <alignment horizontal="center"/>
    </xf>
  </cellXfs>
  <cellStyles count="2">
    <cellStyle name="Link" xfId="1" builtinId="8"/>
    <cellStyle name="Standard" xfId="0" builtinId="0"/>
  </cellStyles>
  <dxfs count="109">
    <dxf>
      <font>
        <color auto="1"/>
      </font>
      <fill>
        <patternFill>
          <bgColor rgb="FFFE6202"/>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E6202"/>
        </patternFill>
      </fill>
    </dxf>
    <dxf>
      <fill>
        <patternFill>
          <bgColor rgb="FFFE6202"/>
        </patternFill>
      </fill>
    </dxf>
    <dxf>
      <fill>
        <patternFill>
          <bgColor rgb="FFFE6202"/>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E6202"/>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E6202"/>
        </patternFill>
      </fill>
    </dxf>
    <dxf>
      <fill>
        <patternFill>
          <bgColor rgb="FFFE6202"/>
        </patternFill>
      </fill>
    </dxf>
    <dxf>
      <fill>
        <patternFill>
          <bgColor rgb="FFFE6202"/>
        </patternFill>
      </fill>
    </dxf>
    <dxf>
      <font>
        <color auto="1"/>
      </font>
      <fill>
        <patternFill>
          <bgColor rgb="FFFF0000"/>
        </patternFill>
      </fill>
    </dxf>
    <dxf>
      <font>
        <color auto="1"/>
      </font>
      <fill>
        <patternFill>
          <bgColor rgb="FFFE6202"/>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E6202"/>
        </patternFill>
      </fill>
    </dxf>
    <dxf>
      <fill>
        <patternFill>
          <bgColor rgb="FFFE6202"/>
        </patternFill>
      </fill>
    </dxf>
    <dxf>
      <fill>
        <patternFill>
          <bgColor rgb="FFFE6202"/>
        </patternFill>
      </fill>
    </dxf>
    <dxf>
      <font>
        <color auto="1"/>
      </font>
      <fill>
        <patternFill>
          <bgColor rgb="FFFE6202"/>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E6202"/>
        </patternFill>
      </fill>
    </dxf>
    <dxf>
      <fill>
        <patternFill patternType="solid">
          <bgColor rgb="FFFE6202"/>
        </patternFill>
      </fill>
    </dxf>
    <dxf>
      <fill>
        <patternFill>
          <bgColor rgb="FFFE6202"/>
        </patternFill>
      </fill>
    </dxf>
    <dxf>
      <font>
        <color auto="1"/>
      </font>
      <fill>
        <patternFill>
          <bgColor rgb="FFFE6202"/>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E6202"/>
        </patternFill>
      </fill>
    </dxf>
    <dxf>
      <fill>
        <patternFill>
          <bgColor rgb="FFFE6202"/>
        </patternFill>
      </fill>
    </dxf>
    <dxf>
      <fill>
        <patternFill>
          <bgColor rgb="FFFE6202"/>
        </patternFill>
      </fill>
    </dxf>
    <dxf>
      <font>
        <color auto="1"/>
      </font>
      <fill>
        <patternFill>
          <bgColor rgb="FFFE6202"/>
        </patternFill>
      </fill>
    </dxf>
    <dxf>
      <font>
        <color auto="1"/>
      </font>
      <fill>
        <patternFill>
          <bgColor rgb="FFFE6202"/>
        </patternFill>
      </fill>
    </dxf>
    <dxf>
      <font>
        <color auto="1"/>
      </font>
      <fill>
        <patternFill>
          <bgColor rgb="FFFE6202"/>
        </patternFill>
      </fill>
    </dxf>
    <dxf>
      <fill>
        <patternFill>
          <bgColor rgb="FFFF0000"/>
        </patternFill>
      </fill>
    </dxf>
    <dxf>
      <fill>
        <patternFill>
          <bgColor rgb="FFFE6202"/>
        </patternFill>
      </fill>
    </dxf>
    <dxf>
      <fill>
        <patternFill>
          <bgColor rgb="FFFE6202"/>
        </patternFill>
      </fill>
    </dxf>
    <dxf>
      <fill>
        <patternFill>
          <bgColor rgb="FFFE6202"/>
        </patternFill>
      </fill>
    </dxf>
    <dxf>
      <fill>
        <patternFill>
          <bgColor rgb="FFFE6202"/>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s>
  <tableStyles count="0" defaultTableStyle="TableStyleMedium9" defaultPivotStyle="PivotStyleLight16"/>
  <colors>
    <mruColors>
      <color rgb="FFFE6202"/>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1.jpeg"/><Relationship Id="rId16" Type="http://schemas.openxmlformats.org/officeDocument/2006/relationships/image" Target="../media/image15.jpeg"/><Relationship Id="rId1" Type="http://schemas.openxmlformats.org/officeDocument/2006/relationships/hyperlink" Target="http://www.bohle-group.com" TargetMode="External"/><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hyperlink" Target="#'Skizze 1a'!A1"/><Relationship Id="rId7" Type="http://schemas.openxmlformats.org/officeDocument/2006/relationships/hyperlink" Target="#'Skizze 1c'!A1"/><Relationship Id="rId2" Type="http://schemas.openxmlformats.org/officeDocument/2006/relationships/image" Target="../media/image1.jpeg"/><Relationship Id="rId1" Type="http://schemas.openxmlformats.org/officeDocument/2006/relationships/hyperlink" Target="http://www.bohle-group.com" TargetMode="External"/><Relationship Id="rId6" Type="http://schemas.openxmlformats.org/officeDocument/2006/relationships/image" Target="../media/image19.jpeg"/><Relationship Id="rId5" Type="http://schemas.openxmlformats.org/officeDocument/2006/relationships/hyperlink" Target="#'Skizze 1b'!A1"/><Relationship Id="rId4" Type="http://schemas.openxmlformats.org/officeDocument/2006/relationships/image" Target="../media/image18.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3.jpeg"/><Relationship Id="rId2" Type="http://schemas.openxmlformats.org/officeDocument/2006/relationships/hyperlink" Target="#'Skizze 2a'!A1"/><Relationship Id="rId1" Type="http://schemas.openxmlformats.org/officeDocument/2006/relationships/image" Target="../media/image1.jpeg"/><Relationship Id="rId6" Type="http://schemas.openxmlformats.org/officeDocument/2006/relationships/hyperlink" Target="#'Skizze 2c'!A1"/><Relationship Id="rId5" Type="http://schemas.openxmlformats.org/officeDocument/2006/relationships/image" Target="../media/image22.jpeg"/><Relationship Id="rId4" Type="http://schemas.openxmlformats.org/officeDocument/2006/relationships/hyperlink" Target="#'Skizze 2b'!A1"/></Relationships>
</file>

<file path=xl/drawings/_rels/drawing4.xml.rels><?xml version="1.0" encoding="UTF-8" standalone="yes"?>
<Relationships xmlns="http://schemas.openxmlformats.org/package/2006/relationships"><Relationship Id="rId3" Type="http://schemas.openxmlformats.org/officeDocument/2006/relationships/image" Target="../media/image24.jpeg"/><Relationship Id="rId7" Type="http://schemas.openxmlformats.org/officeDocument/2006/relationships/image" Target="../media/image26.jpeg"/><Relationship Id="rId2" Type="http://schemas.openxmlformats.org/officeDocument/2006/relationships/hyperlink" Target="#'Skizze 3a'!A1"/><Relationship Id="rId1" Type="http://schemas.openxmlformats.org/officeDocument/2006/relationships/image" Target="../media/image1.jpeg"/><Relationship Id="rId6" Type="http://schemas.openxmlformats.org/officeDocument/2006/relationships/hyperlink" Target="#'Skizze 3c'!A1"/><Relationship Id="rId5" Type="http://schemas.openxmlformats.org/officeDocument/2006/relationships/image" Target="../media/image25.jpeg"/><Relationship Id="rId4" Type="http://schemas.openxmlformats.org/officeDocument/2006/relationships/hyperlink" Target="#'Skizze 3b'!A1"/></Relationships>
</file>

<file path=xl/drawings/_rels/drawing5.xml.rels><?xml version="1.0" encoding="UTF-8" standalone="yes"?>
<Relationships xmlns="http://schemas.openxmlformats.org/package/2006/relationships"><Relationship Id="rId3" Type="http://schemas.openxmlformats.org/officeDocument/2006/relationships/image" Target="../media/image27.jpeg"/><Relationship Id="rId7" Type="http://schemas.openxmlformats.org/officeDocument/2006/relationships/image" Target="../media/image29.jpeg"/><Relationship Id="rId2" Type="http://schemas.openxmlformats.org/officeDocument/2006/relationships/hyperlink" Target="#'Skizze 4a'!A1"/><Relationship Id="rId1" Type="http://schemas.openxmlformats.org/officeDocument/2006/relationships/image" Target="../media/image1.jpeg"/><Relationship Id="rId6" Type="http://schemas.openxmlformats.org/officeDocument/2006/relationships/hyperlink" Target="#'Skizze 4c'!A1"/><Relationship Id="rId5" Type="http://schemas.openxmlformats.org/officeDocument/2006/relationships/image" Target="../media/image28.jpeg"/><Relationship Id="rId4" Type="http://schemas.openxmlformats.org/officeDocument/2006/relationships/hyperlink" Target="#'Skizze 4b'!A1"/></Relationships>
</file>

<file path=xl/drawings/_rels/drawing6.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hyperlink" Target="#'Skizze 5a'!A1"/><Relationship Id="rId1" Type="http://schemas.openxmlformats.org/officeDocument/2006/relationships/image" Target="../media/image1.jpeg"/><Relationship Id="rId5" Type="http://schemas.openxmlformats.org/officeDocument/2006/relationships/image" Target="../media/image31.jpeg"/><Relationship Id="rId4" Type="http://schemas.openxmlformats.org/officeDocument/2006/relationships/hyperlink" Target="#'Skizze 5b'!A1"/></Relationships>
</file>

<file path=xl/drawings/_rels/drawing7.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hyperlink" Target="#'Skizze 6a'!A1"/><Relationship Id="rId1" Type="http://schemas.openxmlformats.org/officeDocument/2006/relationships/image" Target="../media/image1.jpeg"/><Relationship Id="rId5" Type="http://schemas.openxmlformats.org/officeDocument/2006/relationships/image" Target="../media/image33.jpeg"/><Relationship Id="rId4" Type="http://schemas.openxmlformats.org/officeDocument/2006/relationships/hyperlink" Target="#'Skizze 6b'!A1"/></Relationships>
</file>

<file path=xl/drawings/_rels/drawing8.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xdr:from>
      <xdr:col>7</xdr:col>
      <xdr:colOff>9525</xdr:colOff>
      <xdr:row>11</xdr:row>
      <xdr:rowOff>0</xdr:rowOff>
    </xdr:from>
    <xdr:to>
      <xdr:col>10</xdr:col>
      <xdr:colOff>704849</xdr:colOff>
      <xdr:row>19</xdr:row>
      <xdr:rowOff>65639</xdr:rowOff>
    </xdr:to>
    <xdr:pic>
      <xdr:nvPicPr>
        <xdr:cNvPr id="2" name="Grafik 1" descr="Bohle_Web.jp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tretch>
          <a:fillRect/>
        </a:stretch>
      </xdr:blipFill>
      <xdr:spPr>
        <a:xfrm>
          <a:off x="6534150" y="323850"/>
          <a:ext cx="3152774" cy="1361039"/>
        </a:xfrm>
        <a:prstGeom prst="rect">
          <a:avLst/>
        </a:prstGeom>
      </xdr:spPr>
    </xdr:pic>
    <xdr:clientData/>
  </xdr:twoCellAnchor>
  <xdr:twoCellAnchor editAs="oneCell">
    <xdr:from>
      <xdr:col>5</xdr:col>
      <xdr:colOff>19210</xdr:colOff>
      <xdr:row>40</xdr:row>
      <xdr:rowOff>28575</xdr:rowOff>
    </xdr:from>
    <xdr:to>
      <xdr:col>7</xdr:col>
      <xdr:colOff>210959</xdr:colOff>
      <xdr:row>54</xdr:row>
      <xdr:rowOff>101625</xdr:rowOff>
    </xdr:to>
    <xdr:pic>
      <xdr:nvPicPr>
        <xdr:cNvPr id="5" name="Grafik 4" descr="Cuneo WM 1 F oS dW Skizze 1b_gefärbt_klein.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stretch>
          <a:fillRect/>
        </a:stretch>
      </xdr:blipFill>
      <xdr:spPr>
        <a:xfrm>
          <a:off x="4019710" y="5010150"/>
          <a:ext cx="1810999" cy="2340000"/>
        </a:xfrm>
        <a:prstGeom prst="rect">
          <a:avLst/>
        </a:prstGeom>
      </xdr:spPr>
    </xdr:pic>
    <xdr:clientData/>
  </xdr:twoCellAnchor>
  <xdr:twoCellAnchor editAs="oneCell">
    <xdr:from>
      <xdr:col>8</xdr:col>
      <xdr:colOff>0</xdr:colOff>
      <xdr:row>40</xdr:row>
      <xdr:rowOff>28575</xdr:rowOff>
    </xdr:from>
    <xdr:to>
      <xdr:col>10</xdr:col>
      <xdr:colOff>121822</xdr:colOff>
      <xdr:row>54</xdr:row>
      <xdr:rowOff>101625</xdr:rowOff>
    </xdr:to>
    <xdr:pic>
      <xdr:nvPicPr>
        <xdr:cNvPr id="6" name="Grafik 5" descr="Cuneo WM 1 F oS dW Skizze 1c_gefärbt_klein.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stretch>
          <a:fillRect/>
        </a:stretch>
      </xdr:blipFill>
      <xdr:spPr>
        <a:xfrm>
          <a:off x="6429375" y="5010150"/>
          <a:ext cx="1741072" cy="2340000"/>
        </a:xfrm>
        <a:prstGeom prst="rect">
          <a:avLst/>
        </a:prstGeom>
      </xdr:spPr>
    </xdr:pic>
    <xdr:clientData/>
  </xdr:twoCellAnchor>
  <xdr:twoCellAnchor editAs="oneCell">
    <xdr:from>
      <xdr:col>2</xdr:col>
      <xdr:colOff>86836</xdr:colOff>
      <xdr:row>57</xdr:row>
      <xdr:rowOff>123825</xdr:rowOff>
    </xdr:from>
    <xdr:to>
      <xdr:col>4</xdr:col>
      <xdr:colOff>73200</xdr:colOff>
      <xdr:row>72</xdr:row>
      <xdr:rowOff>34950</xdr:rowOff>
    </xdr:to>
    <xdr:pic>
      <xdr:nvPicPr>
        <xdr:cNvPr id="9" name="Grafik 8" descr="Cuneo DM 1 F oS dW Skizze 2a_gefärbt_klein.jp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print"/>
        <a:stretch>
          <a:fillRect/>
        </a:stretch>
      </xdr:blipFill>
      <xdr:spPr>
        <a:xfrm>
          <a:off x="1658461" y="7934325"/>
          <a:ext cx="1605614" cy="2340000"/>
        </a:xfrm>
        <a:prstGeom prst="rect">
          <a:avLst/>
        </a:prstGeom>
      </xdr:spPr>
    </xdr:pic>
    <xdr:clientData/>
  </xdr:twoCellAnchor>
  <xdr:twoCellAnchor editAs="oneCell">
    <xdr:from>
      <xdr:col>5</xdr:col>
      <xdr:colOff>279845</xdr:colOff>
      <xdr:row>57</xdr:row>
      <xdr:rowOff>123825</xdr:rowOff>
    </xdr:from>
    <xdr:to>
      <xdr:col>7</xdr:col>
      <xdr:colOff>237159</xdr:colOff>
      <xdr:row>72</xdr:row>
      <xdr:rowOff>34950</xdr:rowOff>
    </xdr:to>
    <xdr:pic>
      <xdr:nvPicPr>
        <xdr:cNvPr id="10" name="Grafik 9" descr="Cuneo DM 1 F oS dW Skizze 2b_gefärbt_klein.jp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cstate="print"/>
        <a:stretch>
          <a:fillRect/>
        </a:stretch>
      </xdr:blipFill>
      <xdr:spPr>
        <a:xfrm>
          <a:off x="4280345" y="7934325"/>
          <a:ext cx="1576564" cy="2340000"/>
        </a:xfrm>
        <a:prstGeom prst="rect">
          <a:avLst/>
        </a:prstGeom>
      </xdr:spPr>
    </xdr:pic>
    <xdr:clientData/>
  </xdr:twoCellAnchor>
  <xdr:twoCellAnchor editAs="oneCell">
    <xdr:from>
      <xdr:col>8</xdr:col>
      <xdr:colOff>296361</xdr:colOff>
      <xdr:row>57</xdr:row>
      <xdr:rowOff>123825</xdr:rowOff>
    </xdr:from>
    <xdr:to>
      <xdr:col>10</xdr:col>
      <xdr:colOff>280528</xdr:colOff>
      <xdr:row>72</xdr:row>
      <xdr:rowOff>34950</xdr:rowOff>
    </xdr:to>
    <xdr:pic>
      <xdr:nvPicPr>
        <xdr:cNvPr id="11" name="Grafik 10" descr="Cuneo DM 1 F oS dW Skizze 2c_gefärbt_klein.jp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cstate="print"/>
        <a:stretch>
          <a:fillRect/>
        </a:stretch>
      </xdr:blipFill>
      <xdr:spPr>
        <a:xfrm>
          <a:off x="6725736" y="7934325"/>
          <a:ext cx="1603417" cy="2340000"/>
        </a:xfrm>
        <a:prstGeom prst="rect">
          <a:avLst/>
        </a:prstGeom>
      </xdr:spPr>
    </xdr:pic>
    <xdr:clientData/>
  </xdr:twoCellAnchor>
  <xdr:twoCellAnchor editAs="oneCell">
    <xdr:from>
      <xdr:col>5</xdr:col>
      <xdr:colOff>249579</xdr:colOff>
      <xdr:row>76</xdr:row>
      <xdr:rowOff>38100</xdr:rowOff>
    </xdr:from>
    <xdr:to>
      <xdr:col>7</xdr:col>
      <xdr:colOff>237159</xdr:colOff>
      <xdr:row>90</xdr:row>
      <xdr:rowOff>111150</xdr:rowOff>
    </xdr:to>
    <xdr:pic>
      <xdr:nvPicPr>
        <xdr:cNvPr id="12" name="Grafik 11" descr="Cuneo WM 1 F oS ndW Skizze 3b_gefärbt_klein.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print"/>
        <a:stretch>
          <a:fillRect/>
        </a:stretch>
      </xdr:blipFill>
      <xdr:spPr>
        <a:xfrm>
          <a:off x="4250079" y="10925175"/>
          <a:ext cx="1606830" cy="2340000"/>
        </a:xfrm>
        <a:prstGeom prst="rect">
          <a:avLst/>
        </a:prstGeom>
      </xdr:spPr>
    </xdr:pic>
    <xdr:clientData/>
  </xdr:twoCellAnchor>
  <xdr:twoCellAnchor editAs="oneCell">
    <xdr:from>
      <xdr:col>8</xdr:col>
      <xdr:colOff>289929</xdr:colOff>
      <xdr:row>76</xdr:row>
      <xdr:rowOff>38100</xdr:rowOff>
    </xdr:from>
    <xdr:to>
      <xdr:col>10</xdr:col>
      <xdr:colOff>280528</xdr:colOff>
      <xdr:row>90</xdr:row>
      <xdr:rowOff>111150</xdr:rowOff>
    </xdr:to>
    <xdr:pic>
      <xdr:nvPicPr>
        <xdr:cNvPr id="13" name="Grafik 12" descr="Cuneo WM 1 F oS ndW Skizze 3c_gefärbt_klein.jp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cstate="print"/>
        <a:stretch>
          <a:fillRect/>
        </a:stretch>
      </xdr:blipFill>
      <xdr:spPr>
        <a:xfrm>
          <a:off x="6719304" y="10925175"/>
          <a:ext cx="1609849" cy="2340000"/>
        </a:xfrm>
        <a:prstGeom prst="rect">
          <a:avLst/>
        </a:prstGeom>
      </xdr:spPr>
    </xdr:pic>
    <xdr:clientData/>
  </xdr:twoCellAnchor>
  <xdr:twoCellAnchor editAs="oneCell">
    <xdr:from>
      <xdr:col>2</xdr:col>
      <xdr:colOff>85619</xdr:colOff>
      <xdr:row>94</xdr:row>
      <xdr:rowOff>9525</xdr:rowOff>
    </xdr:from>
    <xdr:to>
      <xdr:col>3</xdr:col>
      <xdr:colOff>717639</xdr:colOff>
      <xdr:row>108</xdr:row>
      <xdr:rowOff>82575</xdr:rowOff>
    </xdr:to>
    <xdr:pic>
      <xdr:nvPicPr>
        <xdr:cNvPr id="14" name="Grafik 13" descr="Cuneo DM 1 F oS ndW Skizze 4a_gefärbt_klein.jp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cstate="print"/>
        <a:stretch>
          <a:fillRect/>
        </a:stretch>
      </xdr:blipFill>
      <xdr:spPr>
        <a:xfrm>
          <a:off x="1657244" y="13811250"/>
          <a:ext cx="1441645" cy="2340000"/>
        </a:xfrm>
        <a:prstGeom prst="rect">
          <a:avLst/>
        </a:prstGeom>
      </xdr:spPr>
    </xdr:pic>
    <xdr:clientData/>
  </xdr:twoCellAnchor>
  <xdr:twoCellAnchor editAs="oneCell">
    <xdr:from>
      <xdr:col>5</xdr:col>
      <xdr:colOff>213128</xdr:colOff>
      <xdr:row>94</xdr:row>
      <xdr:rowOff>9525</xdr:rowOff>
    </xdr:from>
    <xdr:to>
      <xdr:col>7</xdr:col>
      <xdr:colOff>104568</xdr:colOff>
      <xdr:row>108</xdr:row>
      <xdr:rowOff>82575</xdr:rowOff>
    </xdr:to>
    <xdr:pic>
      <xdr:nvPicPr>
        <xdr:cNvPr id="15" name="Grafik 14" descr="Cuneo DM 1 F oS ndW Skizze 4b_gefärbt_klein.jpg">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print"/>
        <a:stretch>
          <a:fillRect/>
        </a:stretch>
      </xdr:blipFill>
      <xdr:spPr>
        <a:xfrm>
          <a:off x="4213628" y="13811250"/>
          <a:ext cx="1510690" cy="2340000"/>
        </a:xfrm>
        <a:prstGeom prst="rect">
          <a:avLst/>
        </a:prstGeom>
      </xdr:spPr>
    </xdr:pic>
    <xdr:clientData/>
  </xdr:twoCellAnchor>
  <xdr:twoCellAnchor editAs="oneCell">
    <xdr:from>
      <xdr:col>8</xdr:col>
      <xdr:colOff>495300</xdr:colOff>
      <xdr:row>94</xdr:row>
      <xdr:rowOff>9525</xdr:rowOff>
    </xdr:from>
    <xdr:to>
      <xdr:col>10</xdr:col>
      <xdr:colOff>356728</xdr:colOff>
      <xdr:row>108</xdr:row>
      <xdr:rowOff>82575</xdr:rowOff>
    </xdr:to>
    <xdr:pic>
      <xdr:nvPicPr>
        <xdr:cNvPr id="16" name="Grafik 15" descr="Cuneo DM 1 F oS ndW Skizze 4c_gefärbt_klein.jp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print"/>
        <a:stretch>
          <a:fillRect/>
        </a:stretch>
      </xdr:blipFill>
      <xdr:spPr>
        <a:xfrm>
          <a:off x="6924675" y="13811250"/>
          <a:ext cx="1480678" cy="2340000"/>
        </a:xfrm>
        <a:prstGeom prst="rect">
          <a:avLst/>
        </a:prstGeom>
      </xdr:spPr>
    </xdr:pic>
    <xdr:clientData/>
  </xdr:twoCellAnchor>
  <xdr:twoCellAnchor editAs="oneCell">
    <xdr:from>
      <xdr:col>2</xdr:col>
      <xdr:colOff>1</xdr:colOff>
      <xdr:row>112</xdr:row>
      <xdr:rowOff>9525</xdr:rowOff>
    </xdr:from>
    <xdr:to>
      <xdr:col>3</xdr:col>
      <xdr:colOff>799413</xdr:colOff>
      <xdr:row>126</xdr:row>
      <xdr:rowOff>82575</xdr:rowOff>
    </xdr:to>
    <xdr:pic>
      <xdr:nvPicPr>
        <xdr:cNvPr id="17" name="Grafik 16" descr="Cuneo DM 1 F mS dW Skizze 5a_gefärbt_klein.jp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print"/>
        <a:stretch>
          <a:fillRect/>
        </a:stretch>
      </xdr:blipFill>
      <xdr:spPr>
        <a:xfrm>
          <a:off x="1571626" y="16725900"/>
          <a:ext cx="1609037" cy="2340000"/>
        </a:xfrm>
        <a:prstGeom prst="rect">
          <a:avLst/>
        </a:prstGeom>
      </xdr:spPr>
    </xdr:pic>
    <xdr:clientData/>
  </xdr:twoCellAnchor>
  <xdr:twoCellAnchor editAs="oneCell">
    <xdr:from>
      <xdr:col>8</xdr:col>
      <xdr:colOff>362343</xdr:colOff>
      <xdr:row>112</xdr:row>
      <xdr:rowOff>9525</xdr:rowOff>
    </xdr:from>
    <xdr:to>
      <xdr:col>10</xdr:col>
      <xdr:colOff>356728</xdr:colOff>
      <xdr:row>126</xdr:row>
      <xdr:rowOff>82575</xdr:rowOff>
    </xdr:to>
    <xdr:pic>
      <xdr:nvPicPr>
        <xdr:cNvPr id="18" name="Grafik 17" descr="Cuneo DM 1 F mS dW Skizze 5b_gefärbt_klein.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print"/>
        <a:stretch>
          <a:fillRect/>
        </a:stretch>
      </xdr:blipFill>
      <xdr:spPr>
        <a:xfrm>
          <a:off x="6791718" y="16725900"/>
          <a:ext cx="1613635" cy="2340000"/>
        </a:xfrm>
        <a:prstGeom prst="rect">
          <a:avLst/>
        </a:prstGeom>
      </xdr:spPr>
    </xdr:pic>
    <xdr:clientData/>
  </xdr:twoCellAnchor>
  <xdr:twoCellAnchor editAs="oneCell">
    <xdr:from>
      <xdr:col>2</xdr:col>
      <xdr:colOff>1</xdr:colOff>
      <xdr:row>131</xdr:row>
      <xdr:rowOff>0</xdr:rowOff>
    </xdr:from>
    <xdr:to>
      <xdr:col>3</xdr:col>
      <xdr:colOff>782120</xdr:colOff>
      <xdr:row>145</xdr:row>
      <xdr:rowOff>73050</xdr:rowOff>
    </xdr:to>
    <xdr:pic>
      <xdr:nvPicPr>
        <xdr:cNvPr id="19" name="Grafik 18" descr="Cuneo DM 1 F mS ndW Skizze 6a_gefärbt_klein.jp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stretch>
          <a:fillRect/>
        </a:stretch>
      </xdr:blipFill>
      <xdr:spPr>
        <a:xfrm>
          <a:off x="1571626" y="19792950"/>
          <a:ext cx="1591744" cy="2340000"/>
        </a:xfrm>
        <a:prstGeom prst="rect">
          <a:avLst/>
        </a:prstGeom>
      </xdr:spPr>
    </xdr:pic>
    <xdr:clientData/>
  </xdr:twoCellAnchor>
  <xdr:twoCellAnchor editAs="oneCell">
    <xdr:from>
      <xdr:col>8</xdr:col>
      <xdr:colOff>377818</xdr:colOff>
      <xdr:row>131</xdr:row>
      <xdr:rowOff>0</xdr:rowOff>
    </xdr:from>
    <xdr:to>
      <xdr:col>10</xdr:col>
      <xdr:colOff>356728</xdr:colOff>
      <xdr:row>145</xdr:row>
      <xdr:rowOff>73050</xdr:rowOff>
    </xdr:to>
    <xdr:pic>
      <xdr:nvPicPr>
        <xdr:cNvPr id="20" name="Grafik 19" descr="Cuneo DM 1 F mS ndW Skizze 6b_gefärbt_klein.jpg">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cstate="print"/>
        <a:stretch>
          <a:fillRect/>
        </a:stretch>
      </xdr:blipFill>
      <xdr:spPr>
        <a:xfrm>
          <a:off x="6807193" y="19792950"/>
          <a:ext cx="1598160" cy="2340000"/>
        </a:xfrm>
        <a:prstGeom prst="rect">
          <a:avLst/>
        </a:prstGeom>
      </xdr:spPr>
    </xdr:pic>
    <xdr:clientData/>
  </xdr:twoCellAnchor>
  <xdr:twoCellAnchor editAs="oneCell">
    <xdr:from>
      <xdr:col>1</xdr:col>
      <xdr:colOff>806593</xdr:colOff>
      <xdr:row>76</xdr:row>
      <xdr:rowOff>38100</xdr:rowOff>
    </xdr:from>
    <xdr:to>
      <xdr:col>3</xdr:col>
      <xdr:colOff>800224</xdr:colOff>
      <xdr:row>90</xdr:row>
      <xdr:rowOff>111150</xdr:rowOff>
    </xdr:to>
    <xdr:pic>
      <xdr:nvPicPr>
        <xdr:cNvPr id="21" name="Grafik 20" descr="Cuneo WM 1 F oS ndW Skizze 3a_gefärbt_klein.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stretch>
          <a:fillRect/>
        </a:stretch>
      </xdr:blipFill>
      <xdr:spPr>
        <a:xfrm>
          <a:off x="1568593" y="10925175"/>
          <a:ext cx="1612881" cy="2340000"/>
        </a:xfrm>
        <a:prstGeom prst="rect">
          <a:avLst/>
        </a:prstGeom>
      </xdr:spPr>
    </xdr:pic>
    <xdr:clientData/>
  </xdr:twoCellAnchor>
  <xdr:twoCellAnchor editAs="oneCell">
    <xdr:from>
      <xdr:col>1</xdr:col>
      <xdr:colOff>752476</xdr:colOff>
      <xdr:row>40</xdr:row>
      <xdr:rowOff>28575</xdr:rowOff>
    </xdr:from>
    <xdr:to>
      <xdr:col>4</xdr:col>
      <xdr:colOff>217186</xdr:colOff>
      <xdr:row>54</xdr:row>
      <xdr:rowOff>101625</xdr:rowOff>
    </xdr:to>
    <xdr:pic>
      <xdr:nvPicPr>
        <xdr:cNvPr id="22" name="Grafik 21" descr="Cuneo WM 1 F oS dW Skizze 1a_gefärbt_klein.jp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print"/>
        <a:stretch>
          <a:fillRect/>
        </a:stretch>
      </xdr:blipFill>
      <xdr:spPr>
        <a:xfrm>
          <a:off x="1514476" y="5010150"/>
          <a:ext cx="1893585" cy="234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676276</xdr:colOff>
      <xdr:row>8</xdr:row>
      <xdr:rowOff>19050</xdr:rowOff>
    </xdr:from>
    <xdr:to>
      <xdr:col>12</xdr:col>
      <xdr:colOff>510580</xdr:colOff>
      <xdr:row>40</xdr:row>
      <xdr:rowOff>43050</xdr:rowOff>
    </xdr:to>
    <xdr:pic>
      <xdr:nvPicPr>
        <xdr:cNvPr id="3" name="Grafik 2" descr="Cuneo WM 1 F oS dW Skizze 1c_gefärbt.jp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676276" y="1590675"/>
          <a:ext cx="9216429" cy="61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742950</xdr:colOff>
      <xdr:row>7</xdr:row>
      <xdr:rowOff>180975</xdr:rowOff>
    </xdr:from>
    <xdr:to>
      <xdr:col>12</xdr:col>
      <xdr:colOff>451351</xdr:colOff>
      <xdr:row>40</xdr:row>
      <xdr:rowOff>14475</xdr:rowOff>
    </xdr:to>
    <xdr:pic>
      <xdr:nvPicPr>
        <xdr:cNvPr id="2" name="Grafik 1" descr="Cuneo DM 1 F oS dW Skizze 2a_gefärbt.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742950" y="1562100"/>
          <a:ext cx="9090526" cy="61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152401</xdr:colOff>
      <xdr:row>8</xdr:row>
      <xdr:rowOff>0</xdr:rowOff>
    </xdr:from>
    <xdr:to>
      <xdr:col>12</xdr:col>
      <xdr:colOff>546871</xdr:colOff>
      <xdr:row>40</xdr:row>
      <xdr:rowOff>24000</xdr:rowOff>
    </xdr:to>
    <xdr:pic>
      <xdr:nvPicPr>
        <xdr:cNvPr id="2" name="Grafik 1" descr="Cuneo DM 1 F oS dW Skizze 2b_gefärbt.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914401" y="1571625"/>
          <a:ext cx="9014595" cy="61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28576</xdr:colOff>
      <xdr:row>8</xdr:row>
      <xdr:rowOff>19050</xdr:rowOff>
    </xdr:from>
    <xdr:to>
      <xdr:col>12</xdr:col>
      <xdr:colOff>300658</xdr:colOff>
      <xdr:row>40</xdr:row>
      <xdr:rowOff>43050</xdr:rowOff>
    </xdr:to>
    <xdr:pic>
      <xdr:nvPicPr>
        <xdr:cNvPr id="2" name="Grafik 1" descr="Cuneo DM 1 F oS dW Skizze 2c_gefärbt.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790576" y="1590675"/>
          <a:ext cx="8892207" cy="61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714375</xdr:colOff>
      <xdr:row>8</xdr:row>
      <xdr:rowOff>66675</xdr:rowOff>
    </xdr:from>
    <xdr:to>
      <xdr:col>11</xdr:col>
      <xdr:colOff>484758</xdr:colOff>
      <xdr:row>40</xdr:row>
      <xdr:rowOff>90675</xdr:rowOff>
    </xdr:to>
    <xdr:pic>
      <xdr:nvPicPr>
        <xdr:cNvPr id="2" name="Grafik 1" descr="Cuneo WM 1 F oS ndW Skizze 3a_gefärbt.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714375" y="1638300"/>
          <a:ext cx="8390508" cy="61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8</xdr:row>
      <xdr:rowOff>9525</xdr:rowOff>
    </xdr:from>
    <xdr:to>
      <xdr:col>11</xdr:col>
      <xdr:colOff>510424</xdr:colOff>
      <xdr:row>40</xdr:row>
      <xdr:rowOff>33525</xdr:rowOff>
    </xdr:to>
    <xdr:pic>
      <xdr:nvPicPr>
        <xdr:cNvPr id="2" name="Grafik 1" descr="Cuneo WM 1 F oS ndW Skizze 3b_gefärbt.jp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771525" y="1581150"/>
          <a:ext cx="8359024" cy="61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742951</xdr:colOff>
      <xdr:row>8</xdr:row>
      <xdr:rowOff>38100</xdr:rowOff>
    </xdr:from>
    <xdr:to>
      <xdr:col>11</xdr:col>
      <xdr:colOff>497563</xdr:colOff>
      <xdr:row>40</xdr:row>
      <xdr:rowOff>62100</xdr:rowOff>
    </xdr:to>
    <xdr:pic>
      <xdr:nvPicPr>
        <xdr:cNvPr id="2" name="Grafik 1" descr="Cuneo WM 1 F oS ndW Skizze 3c_gefärbt.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742951" y="1609725"/>
          <a:ext cx="8374737" cy="61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8</xdr:row>
      <xdr:rowOff>66675</xdr:rowOff>
    </xdr:from>
    <xdr:to>
      <xdr:col>11</xdr:col>
      <xdr:colOff>298147</xdr:colOff>
      <xdr:row>40</xdr:row>
      <xdr:rowOff>90675</xdr:rowOff>
    </xdr:to>
    <xdr:pic>
      <xdr:nvPicPr>
        <xdr:cNvPr id="2" name="Grafik 1" descr="Cuneo DM 1 F oS ndW Skizze 4a_gefärbt.jp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762001" y="1638300"/>
          <a:ext cx="8156271" cy="61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57151</xdr:colOff>
      <xdr:row>8</xdr:row>
      <xdr:rowOff>28575</xdr:rowOff>
    </xdr:from>
    <xdr:to>
      <xdr:col>11</xdr:col>
      <xdr:colOff>745923</xdr:colOff>
      <xdr:row>40</xdr:row>
      <xdr:rowOff>52575</xdr:rowOff>
    </xdr:to>
    <xdr:pic>
      <xdr:nvPicPr>
        <xdr:cNvPr id="2" name="Grafik 1" descr="Cuneo DM 1 F oS ndW Skizze 4b_gefärbt.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819151" y="1600200"/>
          <a:ext cx="8546897" cy="61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628650</xdr:colOff>
      <xdr:row>8</xdr:row>
      <xdr:rowOff>47625</xdr:rowOff>
    </xdr:from>
    <xdr:to>
      <xdr:col>11</xdr:col>
      <xdr:colOff>399033</xdr:colOff>
      <xdr:row>40</xdr:row>
      <xdr:rowOff>71625</xdr:rowOff>
    </xdr:to>
    <xdr:pic>
      <xdr:nvPicPr>
        <xdr:cNvPr id="2" name="Grafik 1" descr="Cuneo DM 1 F oS ndW Skizze 4c_gefärb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628650" y="1619250"/>
          <a:ext cx="8390508" cy="61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619126</xdr:colOff>
      <xdr:row>9</xdr:row>
      <xdr:rowOff>96286</xdr:rowOff>
    </xdr:from>
    <xdr:to>
      <xdr:col>27</xdr:col>
      <xdr:colOff>0</xdr:colOff>
      <xdr:row>18</xdr:row>
      <xdr:rowOff>0</xdr:rowOff>
    </xdr:to>
    <xdr:pic>
      <xdr:nvPicPr>
        <xdr:cNvPr id="4" name="Grafik 3" descr="Bohle_Web.jp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tretch>
          <a:fillRect/>
        </a:stretch>
      </xdr:blipFill>
      <xdr:spPr>
        <a:xfrm>
          <a:off x="14725651" y="1553611"/>
          <a:ext cx="2981324" cy="1361039"/>
        </a:xfrm>
        <a:prstGeom prst="rect">
          <a:avLst/>
        </a:prstGeom>
      </xdr:spPr>
    </xdr:pic>
    <xdr:clientData/>
  </xdr:twoCellAnchor>
  <xdr:twoCellAnchor editAs="oneCell">
    <xdr:from>
      <xdr:col>2</xdr:col>
      <xdr:colOff>381000</xdr:colOff>
      <xdr:row>23</xdr:row>
      <xdr:rowOff>9525</xdr:rowOff>
    </xdr:from>
    <xdr:to>
      <xdr:col>8</xdr:col>
      <xdr:colOff>66675</xdr:colOff>
      <xdr:row>38</xdr:row>
      <xdr:rowOff>151272</xdr:rowOff>
    </xdr:to>
    <xdr:pic>
      <xdr:nvPicPr>
        <xdr:cNvPr id="6" name="Grafik 5" descr="Cuneo WM 1 F oS dW bearbeitet.jpg">
          <a:hlinkClick xmlns:r="http://schemas.openxmlformats.org/officeDocument/2006/relationships" r:id="rId3"/>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stretch>
          <a:fillRect/>
        </a:stretch>
      </xdr:blipFill>
      <xdr:spPr>
        <a:xfrm>
          <a:off x="990600" y="3781425"/>
          <a:ext cx="4095750" cy="2570622"/>
        </a:xfrm>
        <a:prstGeom prst="rect">
          <a:avLst/>
        </a:prstGeom>
      </xdr:spPr>
    </xdr:pic>
    <xdr:clientData/>
  </xdr:twoCellAnchor>
  <xdr:twoCellAnchor editAs="oneCell">
    <xdr:from>
      <xdr:col>11</xdr:col>
      <xdr:colOff>460031</xdr:colOff>
      <xdr:row>23</xdr:row>
      <xdr:rowOff>9525</xdr:rowOff>
    </xdr:from>
    <xdr:to>
      <xdr:col>17</xdr:col>
      <xdr:colOff>1932</xdr:colOff>
      <xdr:row>38</xdr:row>
      <xdr:rowOff>151050</xdr:rowOff>
    </xdr:to>
    <xdr:pic>
      <xdr:nvPicPr>
        <xdr:cNvPr id="5" name="Grafik 4" descr="Cuneo WM 1 F oS dW Skizze 1b_gefärbt.jpg">
          <a:hlinkClick xmlns:r="http://schemas.openxmlformats.org/officeDocument/2006/relationships" r:id="rId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cstate="print"/>
        <a:stretch>
          <a:fillRect/>
        </a:stretch>
      </xdr:blipFill>
      <xdr:spPr>
        <a:xfrm>
          <a:off x="6889406" y="3781425"/>
          <a:ext cx="3947213" cy="2570400"/>
        </a:xfrm>
        <a:prstGeom prst="rect">
          <a:avLst/>
        </a:prstGeom>
      </xdr:spPr>
    </xdr:pic>
    <xdr:clientData/>
  </xdr:twoCellAnchor>
  <xdr:twoCellAnchor editAs="oneCell">
    <xdr:from>
      <xdr:col>20</xdr:col>
      <xdr:colOff>504825</xdr:colOff>
      <xdr:row>23</xdr:row>
      <xdr:rowOff>9525</xdr:rowOff>
    </xdr:from>
    <xdr:to>
      <xdr:col>25</xdr:col>
      <xdr:colOff>327600</xdr:colOff>
      <xdr:row>38</xdr:row>
      <xdr:rowOff>151050</xdr:rowOff>
    </xdr:to>
    <xdr:pic>
      <xdr:nvPicPr>
        <xdr:cNvPr id="7" name="Grafik 6" descr="Cuneo WM 1 F oS dW Skizze 1c_gefärbt.jpg">
          <a:hlinkClick xmlns:r="http://schemas.openxmlformats.org/officeDocument/2006/relationships" r:id="rId7"/>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8" cstate="print"/>
        <a:stretch>
          <a:fillRect/>
        </a:stretch>
      </xdr:blipFill>
      <xdr:spPr>
        <a:xfrm>
          <a:off x="12753975" y="3781425"/>
          <a:ext cx="3870900" cy="2570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619125</xdr:colOff>
      <xdr:row>8</xdr:row>
      <xdr:rowOff>57150</xdr:rowOff>
    </xdr:from>
    <xdr:to>
      <xdr:col>12</xdr:col>
      <xdr:colOff>350870</xdr:colOff>
      <xdr:row>40</xdr:row>
      <xdr:rowOff>81150</xdr:rowOff>
    </xdr:to>
    <xdr:pic>
      <xdr:nvPicPr>
        <xdr:cNvPr id="2" name="Grafik 1" descr="Cuneo DM 1 F mS dW Skizze 5a_gefärbt.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619125" y="1628775"/>
          <a:ext cx="9113870" cy="61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742951</xdr:colOff>
      <xdr:row>8</xdr:row>
      <xdr:rowOff>47625</xdr:rowOff>
    </xdr:from>
    <xdr:to>
      <xdr:col>12</xdr:col>
      <xdr:colOff>510767</xdr:colOff>
      <xdr:row>40</xdr:row>
      <xdr:rowOff>71625</xdr:rowOff>
    </xdr:to>
    <xdr:pic>
      <xdr:nvPicPr>
        <xdr:cNvPr id="2" name="Grafik 1" descr="Cuneo DM 1 F mS dW Skizze 5b_gefärbt.jp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742951" y="1619250"/>
          <a:ext cx="9149941" cy="61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742950</xdr:colOff>
      <xdr:row>8</xdr:row>
      <xdr:rowOff>9525</xdr:rowOff>
    </xdr:from>
    <xdr:to>
      <xdr:col>12</xdr:col>
      <xdr:colOff>291755</xdr:colOff>
      <xdr:row>40</xdr:row>
      <xdr:rowOff>33525</xdr:rowOff>
    </xdr:to>
    <xdr:pic>
      <xdr:nvPicPr>
        <xdr:cNvPr id="2" name="Grafik 1" descr="Cuneo DM 1 F mS ndW Skizze 6a_gefärbt.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742950" y="1581150"/>
          <a:ext cx="8930930" cy="612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561976</xdr:colOff>
      <xdr:row>8</xdr:row>
      <xdr:rowOff>9525</xdr:rowOff>
    </xdr:from>
    <xdr:to>
      <xdr:col>12</xdr:col>
      <xdr:colOff>198168</xdr:colOff>
      <xdr:row>40</xdr:row>
      <xdr:rowOff>33525</xdr:rowOff>
    </xdr:to>
    <xdr:pic>
      <xdr:nvPicPr>
        <xdr:cNvPr id="2" name="Grafik 1" descr="Cuneo DM 1 F mS ndW Skizze 6b_gefärbt.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561976" y="1581150"/>
          <a:ext cx="9018317" cy="61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581025</xdr:colOff>
      <xdr:row>9</xdr:row>
      <xdr:rowOff>114300</xdr:rowOff>
    </xdr:from>
    <xdr:to>
      <xdr:col>26</xdr:col>
      <xdr:colOff>771524</xdr:colOff>
      <xdr:row>18</xdr:row>
      <xdr:rowOff>18014</xdr:rowOff>
    </xdr:to>
    <xdr:pic>
      <xdr:nvPicPr>
        <xdr:cNvPr id="2" name="Grafik 1" descr="Bohle_Web.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4344650" y="1571625"/>
          <a:ext cx="2981324" cy="1361039"/>
        </a:xfrm>
        <a:prstGeom prst="rect">
          <a:avLst/>
        </a:prstGeom>
      </xdr:spPr>
    </xdr:pic>
    <xdr:clientData/>
  </xdr:twoCellAnchor>
  <xdr:twoCellAnchor editAs="oneCell">
    <xdr:from>
      <xdr:col>2</xdr:col>
      <xdr:colOff>352426</xdr:colOff>
      <xdr:row>23</xdr:row>
      <xdr:rowOff>9525</xdr:rowOff>
    </xdr:from>
    <xdr:to>
      <xdr:col>8</xdr:col>
      <xdr:colOff>103272</xdr:colOff>
      <xdr:row>38</xdr:row>
      <xdr:rowOff>151050</xdr:rowOff>
    </xdr:to>
    <xdr:pic>
      <xdr:nvPicPr>
        <xdr:cNvPr id="3" name="Grafik 2" descr="Cuneo DM 1 F oS dW Skizze 2a_gefärbt.jpg">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stretch>
          <a:fillRect/>
        </a:stretch>
      </xdr:blipFill>
      <xdr:spPr>
        <a:xfrm>
          <a:off x="962026" y="3752850"/>
          <a:ext cx="3818021" cy="2570400"/>
        </a:xfrm>
        <a:prstGeom prst="rect">
          <a:avLst/>
        </a:prstGeom>
      </xdr:spPr>
    </xdr:pic>
    <xdr:clientData/>
  </xdr:twoCellAnchor>
  <xdr:twoCellAnchor editAs="oneCell">
    <xdr:from>
      <xdr:col>11</xdr:col>
      <xdr:colOff>539821</xdr:colOff>
      <xdr:row>23</xdr:row>
      <xdr:rowOff>9525</xdr:rowOff>
    </xdr:from>
    <xdr:to>
      <xdr:col>16</xdr:col>
      <xdr:colOff>277826</xdr:colOff>
      <xdr:row>38</xdr:row>
      <xdr:rowOff>151050</xdr:rowOff>
    </xdr:to>
    <xdr:pic>
      <xdr:nvPicPr>
        <xdr:cNvPr id="4" name="Grafik 3" descr="Cuneo DM 1 F oS dW Skizze 2b_gefärbt.jpg">
          <a:hlinkClick xmlns:r="http://schemas.openxmlformats.org/officeDocument/2006/relationships" r:id="rId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print"/>
        <a:stretch>
          <a:fillRect/>
        </a:stretch>
      </xdr:blipFill>
      <xdr:spPr>
        <a:xfrm>
          <a:off x="6864421" y="3752850"/>
          <a:ext cx="3786130" cy="2570400"/>
        </a:xfrm>
        <a:prstGeom prst="rect">
          <a:avLst/>
        </a:prstGeom>
      </xdr:spPr>
    </xdr:pic>
    <xdr:clientData/>
  </xdr:twoCellAnchor>
  <xdr:twoCellAnchor editAs="oneCell">
    <xdr:from>
      <xdr:col>20</xdr:col>
      <xdr:colOff>571501</xdr:colOff>
      <xdr:row>23</xdr:row>
      <xdr:rowOff>9525</xdr:rowOff>
    </xdr:from>
    <xdr:to>
      <xdr:col>25</xdr:col>
      <xdr:colOff>258103</xdr:colOff>
      <xdr:row>38</xdr:row>
      <xdr:rowOff>151050</xdr:rowOff>
    </xdr:to>
    <xdr:pic>
      <xdr:nvPicPr>
        <xdr:cNvPr id="5" name="Grafik 4" descr="Cuneo DM 1 F oS dW Skizze 2c_gefärbt.jpg">
          <a:hlinkClick xmlns:r="http://schemas.openxmlformats.org/officeDocument/2006/relationships" r:id="rId6"/>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cstate="print"/>
        <a:stretch>
          <a:fillRect/>
        </a:stretch>
      </xdr:blipFill>
      <xdr:spPr>
        <a:xfrm>
          <a:off x="12954001" y="3752850"/>
          <a:ext cx="3734727" cy="2570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22</xdr:col>
      <xdr:colOff>752475</xdr:colOff>
      <xdr:row>9</xdr:row>
      <xdr:rowOff>57150</xdr:rowOff>
    </xdr:from>
    <xdr:to>
      <xdr:col>26</xdr:col>
      <xdr:colOff>800099</xdr:colOff>
      <xdr:row>17</xdr:row>
      <xdr:rowOff>122789</xdr:rowOff>
    </xdr:to>
    <xdr:pic>
      <xdr:nvPicPr>
        <xdr:cNvPr id="2" name="Grafik 1" descr="Bohle_Web.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5135225" y="1514475"/>
          <a:ext cx="2981324" cy="1361039"/>
        </a:xfrm>
        <a:prstGeom prst="rect">
          <a:avLst/>
        </a:prstGeom>
      </xdr:spPr>
    </xdr:pic>
    <xdr:clientData/>
  </xdr:twoCellAnchor>
  <xdr:twoCellAnchor editAs="oneCell">
    <xdr:from>
      <xdr:col>2</xdr:col>
      <xdr:colOff>609600</xdr:colOff>
      <xdr:row>23</xdr:row>
      <xdr:rowOff>19050</xdr:rowOff>
    </xdr:from>
    <xdr:to>
      <xdr:col>7</xdr:col>
      <xdr:colOff>342664</xdr:colOff>
      <xdr:row>39</xdr:row>
      <xdr:rowOff>3692</xdr:rowOff>
    </xdr:to>
    <xdr:pic>
      <xdr:nvPicPr>
        <xdr:cNvPr id="3" name="Grafik 2" descr="Cuneo WM 1 F oS ndW Skizze 3a_gefärbt.jpg">
          <a:hlinkClick xmlns:r="http://schemas.openxmlformats.org/officeDocument/2006/relationships" r:id="rId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stretch>
          <a:fillRect/>
        </a:stretch>
      </xdr:blipFill>
      <xdr:spPr>
        <a:xfrm>
          <a:off x="1219200" y="3790950"/>
          <a:ext cx="3524014" cy="2570400"/>
        </a:xfrm>
        <a:prstGeom prst="rect">
          <a:avLst/>
        </a:prstGeom>
      </xdr:spPr>
    </xdr:pic>
    <xdr:clientData/>
  </xdr:twoCellAnchor>
  <xdr:twoCellAnchor editAs="oneCell">
    <xdr:from>
      <xdr:col>11</xdr:col>
      <xdr:colOff>825763</xdr:colOff>
      <xdr:row>23</xdr:row>
      <xdr:rowOff>19050</xdr:rowOff>
    </xdr:from>
    <xdr:to>
      <xdr:col>16</xdr:col>
      <xdr:colOff>50303</xdr:colOff>
      <xdr:row>39</xdr:row>
      <xdr:rowOff>3692</xdr:rowOff>
    </xdr:to>
    <xdr:pic>
      <xdr:nvPicPr>
        <xdr:cNvPr id="4" name="Grafik 3" descr="Cuneo WM 1 F oS ndW Skizze 3b_gefärbt.jpg">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stretch>
          <a:fillRect/>
        </a:stretch>
      </xdr:blipFill>
      <xdr:spPr>
        <a:xfrm>
          <a:off x="7388488" y="3790950"/>
          <a:ext cx="3510790" cy="2570400"/>
        </a:xfrm>
        <a:prstGeom prst="rect">
          <a:avLst/>
        </a:prstGeom>
      </xdr:spPr>
    </xdr:pic>
    <xdr:clientData/>
  </xdr:twoCellAnchor>
  <xdr:twoCellAnchor editAs="oneCell">
    <xdr:from>
      <xdr:col>20</xdr:col>
      <xdr:colOff>752476</xdr:colOff>
      <xdr:row>23</xdr:row>
      <xdr:rowOff>19050</xdr:rowOff>
    </xdr:from>
    <xdr:to>
      <xdr:col>24</xdr:col>
      <xdr:colOff>840865</xdr:colOff>
      <xdr:row>39</xdr:row>
      <xdr:rowOff>3692</xdr:rowOff>
    </xdr:to>
    <xdr:pic>
      <xdr:nvPicPr>
        <xdr:cNvPr id="5" name="Grafik 4" descr="Cuneo WM 1 F oS ndW Skizze 3c_gefärbt.jpg">
          <a:hlinkClick xmlns:r="http://schemas.openxmlformats.org/officeDocument/2006/relationships" r:id="rId6"/>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7" cstate="print"/>
        <a:stretch>
          <a:fillRect/>
        </a:stretch>
      </xdr:blipFill>
      <xdr:spPr>
        <a:xfrm>
          <a:off x="13820776" y="3790950"/>
          <a:ext cx="3517389" cy="2570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104775</xdr:colOff>
      <xdr:row>9</xdr:row>
      <xdr:rowOff>57150</xdr:rowOff>
    </xdr:from>
    <xdr:to>
      <xdr:col>27</xdr:col>
      <xdr:colOff>9524</xdr:colOff>
      <xdr:row>17</xdr:row>
      <xdr:rowOff>122789</xdr:rowOff>
    </xdr:to>
    <xdr:pic>
      <xdr:nvPicPr>
        <xdr:cNvPr id="2" name="Grafik 1" descr="Bohle_Web.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6011525" y="1514475"/>
          <a:ext cx="2981324" cy="1361039"/>
        </a:xfrm>
        <a:prstGeom prst="rect">
          <a:avLst/>
        </a:prstGeom>
      </xdr:spPr>
    </xdr:pic>
    <xdr:clientData/>
  </xdr:twoCellAnchor>
  <xdr:twoCellAnchor editAs="oneCell">
    <xdr:from>
      <xdr:col>2</xdr:col>
      <xdr:colOff>783282</xdr:colOff>
      <xdr:row>23</xdr:row>
      <xdr:rowOff>4725</xdr:rowOff>
    </xdr:from>
    <xdr:to>
      <xdr:col>7</xdr:col>
      <xdr:colOff>227466</xdr:colOff>
      <xdr:row>38</xdr:row>
      <xdr:rowOff>146250</xdr:rowOff>
    </xdr:to>
    <xdr:pic>
      <xdr:nvPicPr>
        <xdr:cNvPr id="3" name="Grafik 2" descr="Cuneo DM 1 F oS ndW Skizze 4a_gefärbt.jpg">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stretch>
          <a:fillRect/>
        </a:stretch>
      </xdr:blipFill>
      <xdr:spPr>
        <a:xfrm>
          <a:off x="1392882" y="3748050"/>
          <a:ext cx="3425634" cy="2570400"/>
        </a:xfrm>
        <a:prstGeom prst="rect">
          <a:avLst/>
        </a:prstGeom>
      </xdr:spPr>
    </xdr:pic>
    <xdr:clientData/>
  </xdr:twoCellAnchor>
  <xdr:twoCellAnchor editAs="oneCell">
    <xdr:from>
      <xdr:col>12</xdr:col>
      <xdr:colOff>7172</xdr:colOff>
      <xdr:row>23</xdr:row>
      <xdr:rowOff>4725</xdr:rowOff>
    </xdr:from>
    <xdr:to>
      <xdr:col>15</xdr:col>
      <xdr:colOff>882244</xdr:colOff>
      <xdr:row>38</xdr:row>
      <xdr:rowOff>146250</xdr:rowOff>
    </xdr:to>
    <xdr:pic>
      <xdr:nvPicPr>
        <xdr:cNvPr id="4" name="Grafik 3" descr="Cuneo DM 1 F oS ndW Skizze 4b_gefärbt.jpg">
          <a:hlinkClick xmlns:r="http://schemas.openxmlformats.org/officeDocument/2006/relationships" r:id="rId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cstate="print"/>
        <a:stretch>
          <a:fillRect/>
        </a:stretch>
      </xdr:blipFill>
      <xdr:spPr>
        <a:xfrm>
          <a:off x="7712897" y="3748050"/>
          <a:ext cx="3589697" cy="2570400"/>
        </a:xfrm>
        <a:prstGeom prst="rect">
          <a:avLst/>
        </a:prstGeom>
      </xdr:spPr>
    </xdr:pic>
    <xdr:clientData/>
  </xdr:twoCellAnchor>
  <xdr:twoCellAnchor editAs="oneCell">
    <xdr:from>
      <xdr:col>21</xdr:col>
      <xdr:colOff>71400</xdr:colOff>
      <xdr:row>23</xdr:row>
      <xdr:rowOff>4725</xdr:rowOff>
    </xdr:from>
    <xdr:to>
      <xdr:col>24</xdr:col>
      <xdr:colOff>880789</xdr:colOff>
      <xdr:row>38</xdr:row>
      <xdr:rowOff>146250</xdr:rowOff>
    </xdr:to>
    <xdr:pic>
      <xdr:nvPicPr>
        <xdr:cNvPr id="5" name="Grafik 4" descr="Cuneo DM 1 F oS ndW Skizze 4c_gefärbt.jpg">
          <a:hlinkClick xmlns:r="http://schemas.openxmlformats.org/officeDocument/2006/relationships" r:id="rId6"/>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7" cstate="print"/>
        <a:stretch>
          <a:fillRect/>
        </a:stretch>
      </xdr:blipFill>
      <xdr:spPr>
        <a:xfrm>
          <a:off x="14406525" y="3748050"/>
          <a:ext cx="3524014" cy="2570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180976</xdr:colOff>
      <xdr:row>9</xdr:row>
      <xdr:rowOff>96286</xdr:rowOff>
    </xdr:from>
    <xdr:to>
      <xdr:col>18</xdr:col>
      <xdr:colOff>0</xdr:colOff>
      <xdr:row>18</xdr:row>
      <xdr:rowOff>0</xdr:rowOff>
    </xdr:to>
    <xdr:pic>
      <xdr:nvPicPr>
        <xdr:cNvPr id="2" name="Grafik 1" descr="Bohle_Web.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9620251" y="1553611"/>
          <a:ext cx="2981324" cy="1361039"/>
        </a:xfrm>
        <a:prstGeom prst="rect">
          <a:avLst/>
        </a:prstGeom>
      </xdr:spPr>
    </xdr:pic>
    <xdr:clientData/>
  </xdr:twoCellAnchor>
  <xdr:twoCellAnchor editAs="oneCell">
    <xdr:from>
      <xdr:col>2</xdr:col>
      <xdr:colOff>542925</xdr:colOff>
      <xdr:row>23</xdr:row>
      <xdr:rowOff>7125</xdr:rowOff>
    </xdr:from>
    <xdr:to>
      <xdr:col>7</xdr:col>
      <xdr:colOff>389301</xdr:colOff>
      <xdr:row>38</xdr:row>
      <xdr:rowOff>148650</xdr:rowOff>
    </xdr:to>
    <xdr:pic>
      <xdr:nvPicPr>
        <xdr:cNvPr id="3" name="Grafik 2" descr="Cuneo DM 1 F mS dW Skizze 5a_gefärbt.jpg">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stretch>
          <a:fillRect/>
        </a:stretch>
      </xdr:blipFill>
      <xdr:spPr>
        <a:xfrm>
          <a:off x="1228725" y="3750450"/>
          <a:ext cx="3827826" cy="2570400"/>
        </a:xfrm>
        <a:prstGeom prst="rect">
          <a:avLst/>
        </a:prstGeom>
      </xdr:spPr>
    </xdr:pic>
    <xdr:clientData/>
  </xdr:twoCellAnchor>
  <xdr:twoCellAnchor editAs="oneCell">
    <xdr:from>
      <xdr:col>11</xdr:col>
      <xdr:colOff>807226</xdr:colOff>
      <xdr:row>23</xdr:row>
      <xdr:rowOff>7125</xdr:rowOff>
    </xdr:from>
    <xdr:to>
      <xdr:col>16</xdr:col>
      <xdr:colOff>125826</xdr:colOff>
      <xdr:row>38</xdr:row>
      <xdr:rowOff>148650</xdr:rowOff>
    </xdr:to>
    <xdr:pic>
      <xdr:nvPicPr>
        <xdr:cNvPr id="4" name="Grafik 3" descr="Cuneo DM 1 F mS dW Skizze 5b_gefärbt.jpg">
          <a:hlinkClick xmlns:r="http://schemas.openxmlformats.org/officeDocument/2006/relationships" r:id="rId4"/>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5" cstate="print"/>
        <a:stretch>
          <a:fillRect/>
        </a:stretch>
      </xdr:blipFill>
      <xdr:spPr>
        <a:xfrm>
          <a:off x="7770001" y="3750450"/>
          <a:ext cx="3842975" cy="2570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704851</xdr:colOff>
      <xdr:row>9</xdr:row>
      <xdr:rowOff>96286</xdr:rowOff>
    </xdr:from>
    <xdr:to>
      <xdr:col>18</xdr:col>
      <xdr:colOff>0</xdr:colOff>
      <xdr:row>18</xdr:row>
      <xdr:rowOff>0</xdr:rowOff>
    </xdr:to>
    <xdr:pic>
      <xdr:nvPicPr>
        <xdr:cNvPr id="2" name="Grafik 1" descr="Bohle_Web.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9048751" y="1553611"/>
          <a:ext cx="2981324" cy="1361039"/>
        </a:xfrm>
        <a:prstGeom prst="rect">
          <a:avLst/>
        </a:prstGeom>
      </xdr:spPr>
    </xdr:pic>
    <xdr:clientData/>
  </xdr:twoCellAnchor>
  <xdr:twoCellAnchor editAs="oneCell">
    <xdr:from>
      <xdr:col>2</xdr:col>
      <xdr:colOff>590551</xdr:colOff>
      <xdr:row>23</xdr:row>
      <xdr:rowOff>9525</xdr:rowOff>
    </xdr:from>
    <xdr:to>
      <xdr:col>7</xdr:col>
      <xdr:colOff>360092</xdr:colOff>
      <xdr:row>38</xdr:row>
      <xdr:rowOff>151050</xdr:rowOff>
    </xdr:to>
    <xdr:pic>
      <xdr:nvPicPr>
        <xdr:cNvPr id="3" name="Grafik 2" descr="Cuneo DM 1 F mS ndW Skizze 6a_gefärbt.jpg">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stretch>
          <a:fillRect/>
        </a:stretch>
      </xdr:blipFill>
      <xdr:spPr>
        <a:xfrm>
          <a:off x="1276351" y="3752850"/>
          <a:ext cx="3750991" cy="2570400"/>
        </a:xfrm>
        <a:prstGeom prst="rect">
          <a:avLst/>
        </a:prstGeom>
      </xdr:spPr>
    </xdr:pic>
    <xdr:clientData/>
  </xdr:twoCellAnchor>
  <xdr:twoCellAnchor editAs="oneCell">
    <xdr:from>
      <xdr:col>11</xdr:col>
      <xdr:colOff>521476</xdr:colOff>
      <xdr:row>23</xdr:row>
      <xdr:rowOff>9525</xdr:rowOff>
    </xdr:from>
    <xdr:to>
      <xdr:col>16</xdr:col>
      <xdr:colOff>261044</xdr:colOff>
      <xdr:row>38</xdr:row>
      <xdr:rowOff>151050</xdr:rowOff>
    </xdr:to>
    <xdr:pic>
      <xdr:nvPicPr>
        <xdr:cNvPr id="4" name="Grafik 3" descr="Cuneo DM 1 F mS ndW Skizze 6b_gefärbt.jpg">
          <a:hlinkClick xmlns:r="http://schemas.openxmlformats.org/officeDocument/2006/relationships" r:id="rId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cstate="print"/>
        <a:stretch>
          <a:fillRect/>
        </a:stretch>
      </xdr:blipFill>
      <xdr:spPr>
        <a:xfrm>
          <a:off x="7484251" y="3752850"/>
          <a:ext cx="3787693" cy="2570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6</xdr:row>
      <xdr:rowOff>133350</xdr:rowOff>
    </xdr:from>
    <xdr:to>
      <xdr:col>13</xdr:col>
      <xdr:colOff>606944</xdr:colOff>
      <xdr:row>32</xdr:row>
      <xdr:rowOff>62100</xdr:rowOff>
    </xdr:to>
    <xdr:pic>
      <xdr:nvPicPr>
        <xdr:cNvPr id="3" name="Grafik 2" descr="Cuneo WM 1 F oS dW Skizze 1a_gefärbt.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762001" y="1323975"/>
          <a:ext cx="9750943" cy="61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120650</xdr:colOff>
      <xdr:row>8</xdr:row>
      <xdr:rowOff>57150</xdr:rowOff>
    </xdr:from>
    <xdr:to>
      <xdr:col>13</xdr:col>
      <xdr:colOff>314325</xdr:colOff>
      <xdr:row>41</xdr:row>
      <xdr:rowOff>6350</xdr:rowOff>
    </xdr:to>
    <xdr:pic>
      <xdr:nvPicPr>
        <xdr:cNvPr id="2" name="Grafik 1" descr="Cuneo WM 1 F oS dW Skizze 1b_gefärb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882650" y="1628775"/>
          <a:ext cx="9575800" cy="62357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K157"/>
  <sheetViews>
    <sheetView showGridLines="0" tabSelected="1" topLeftCell="A10" zoomScaleNormal="100" workbookViewId="0">
      <selection activeCell="K33" activeCellId="3" sqref="D33 D35 D37 K33:K34"/>
    </sheetView>
  </sheetViews>
  <sheetFormatPr baseColWidth="10" defaultRowHeight="12.75" x14ac:dyDescent="0.2"/>
  <cols>
    <col min="1" max="1" width="11.42578125" style="1"/>
    <col min="2" max="11" width="12.140625" style="1" customWidth="1"/>
    <col min="12" max="16384" width="11.42578125" style="1"/>
  </cols>
  <sheetData>
    <row r="1" spans="5:5" hidden="1" x14ac:dyDescent="0.2">
      <c r="E1" s="10">
        <v>8</v>
      </c>
    </row>
    <row r="2" spans="5:5" hidden="1" x14ac:dyDescent="0.2">
      <c r="E2" s="10">
        <v>8.76</v>
      </c>
    </row>
    <row r="3" spans="5:5" hidden="1" x14ac:dyDescent="0.2">
      <c r="E3" s="10">
        <v>10</v>
      </c>
    </row>
    <row r="4" spans="5:5" hidden="1" x14ac:dyDescent="0.2">
      <c r="E4" s="10">
        <v>10.76</v>
      </c>
    </row>
    <row r="5" spans="5:5" hidden="1" x14ac:dyDescent="0.2">
      <c r="E5" s="10">
        <v>12</v>
      </c>
    </row>
    <row r="6" spans="5:5" hidden="1" x14ac:dyDescent="0.2">
      <c r="E6" s="10">
        <v>12.76</v>
      </c>
    </row>
    <row r="7" spans="5:5" hidden="1" x14ac:dyDescent="0.2"/>
    <row r="8" spans="5:5" hidden="1" x14ac:dyDescent="0.2"/>
    <row r="9" spans="5:5" hidden="1" x14ac:dyDescent="0.2"/>
    <row r="21" spans="2:11" x14ac:dyDescent="0.2">
      <c r="B21" s="11" t="s">
        <v>104</v>
      </c>
    </row>
    <row r="23" spans="2:11" ht="12.75" customHeight="1" x14ac:dyDescent="0.2">
      <c r="B23" s="100" t="s">
        <v>103</v>
      </c>
      <c r="C23" s="100"/>
      <c r="D23" s="100"/>
      <c r="E23" s="100"/>
      <c r="F23" s="100"/>
      <c r="G23" s="100"/>
      <c r="H23" s="100"/>
      <c r="I23" s="100"/>
      <c r="J23" s="100"/>
      <c r="K23" s="100"/>
    </row>
    <row r="24" spans="2:11" x14ac:dyDescent="0.2">
      <c r="B24" s="100"/>
      <c r="C24" s="100"/>
      <c r="D24" s="100"/>
      <c r="E24" s="100"/>
      <c r="F24" s="100"/>
      <c r="G24" s="100"/>
      <c r="H24" s="100"/>
      <c r="I24" s="100"/>
      <c r="J24" s="100"/>
      <c r="K24" s="100"/>
    </row>
    <row r="25" spans="2:11" x14ac:dyDescent="0.2">
      <c r="B25" s="100"/>
      <c r="C25" s="100"/>
      <c r="D25" s="100"/>
      <c r="E25" s="100"/>
      <c r="F25" s="100"/>
      <c r="G25" s="100"/>
      <c r="H25" s="100"/>
      <c r="I25" s="100"/>
      <c r="J25" s="100"/>
      <c r="K25" s="100"/>
    </row>
    <row r="26" spans="2:11" x14ac:dyDescent="0.2">
      <c r="B26" s="100"/>
      <c r="C26" s="100"/>
      <c r="D26" s="100"/>
      <c r="E26" s="100"/>
      <c r="F26" s="100"/>
      <c r="G26" s="100"/>
      <c r="H26" s="100"/>
      <c r="I26" s="100"/>
      <c r="J26" s="100"/>
      <c r="K26" s="100"/>
    </row>
    <row r="27" spans="2:11" x14ac:dyDescent="0.2">
      <c r="B27" s="100"/>
      <c r="C27" s="100"/>
      <c r="D27" s="100"/>
      <c r="E27" s="100"/>
      <c r="F27" s="100"/>
      <c r="G27" s="100"/>
      <c r="H27" s="100"/>
      <c r="I27" s="100"/>
      <c r="J27" s="100"/>
      <c r="K27" s="100"/>
    </row>
    <row r="28" spans="2:11" x14ac:dyDescent="0.2">
      <c r="B28" s="51"/>
      <c r="C28" s="51"/>
      <c r="D28" s="51"/>
      <c r="E28" s="51"/>
      <c r="F28" s="51"/>
      <c r="G28" s="51"/>
      <c r="H28" s="51"/>
      <c r="I28" s="51"/>
    </row>
    <row r="29" spans="2:11" ht="12.75" customHeight="1" x14ac:dyDescent="0.2">
      <c r="B29" s="107" t="s">
        <v>74</v>
      </c>
      <c r="C29" s="107"/>
      <c r="D29" s="107"/>
      <c r="E29" s="107"/>
      <c r="F29" s="107"/>
      <c r="G29" s="107"/>
      <c r="H29" s="107"/>
      <c r="I29" s="107"/>
      <c r="J29" s="107"/>
      <c r="K29" s="107"/>
    </row>
    <row r="30" spans="2:11" ht="12.75" customHeight="1" x14ac:dyDescent="0.2">
      <c r="B30" s="107"/>
      <c r="C30" s="107"/>
      <c r="D30" s="107"/>
      <c r="E30" s="107"/>
      <c r="F30" s="107"/>
      <c r="G30" s="107"/>
      <c r="H30" s="107"/>
      <c r="I30" s="107"/>
      <c r="J30" s="107"/>
      <c r="K30" s="107"/>
    </row>
    <row r="33" spans="2:11" ht="15" customHeight="1" x14ac:dyDescent="0.2">
      <c r="B33" s="61" t="s">
        <v>4</v>
      </c>
      <c r="C33" s="9" t="s">
        <v>0</v>
      </c>
      <c r="D33" s="94">
        <v>2100</v>
      </c>
      <c r="F33" s="112"/>
      <c r="G33" s="112"/>
      <c r="H33" s="112"/>
      <c r="I33" s="112"/>
      <c r="J33" s="111" t="s">
        <v>1</v>
      </c>
      <c r="K33" s="99">
        <v>10</v>
      </c>
    </row>
    <row r="34" spans="2:11" x14ac:dyDescent="0.2">
      <c r="B34" s="61"/>
      <c r="C34" s="9"/>
      <c r="F34" s="112"/>
      <c r="G34" s="112"/>
      <c r="H34" s="112"/>
      <c r="I34" s="112"/>
      <c r="J34" s="111"/>
      <c r="K34" s="99"/>
    </row>
    <row r="35" spans="2:11" ht="15" customHeight="1" x14ac:dyDescent="0.2">
      <c r="B35" s="61" t="s">
        <v>5</v>
      </c>
      <c r="C35" s="9" t="s">
        <v>3</v>
      </c>
      <c r="D35" s="94">
        <v>300</v>
      </c>
      <c r="F35" s="9"/>
    </row>
    <row r="36" spans="2:11" ht="15" customHeight="1" x14ac:dyDescent="0.2">
      <c r="B36" s="61"/>
      <c r="C36" s="9"/>
      <c r="F36" s="113"/>
      <c r="G36" s="113"/>
      <c r="H36" s="113"/>
      <c r="I36" s="113"/>
      <c r="J36" s="9" t="s">
        <v>7</v>
      </c>
      <c r="K36" s="10">
        <v>80</v>
      </c>
    </row>
    <row r="37" spans="2:11" ht="15" customHeight="1" x14ac:dyDescent="0.2">
      <c r="B37" s="61" t="s">
        <v>70</v>
      </c>
      <c r="C37" s="9" t="s">
        <v>6</v>
      </c>
      <c r="D37" s="94">
        <v>10</v>
      </c>
      <c r="E37" s="62"/>
      <c r="F37" s="9"/>
    </row>
    <row r="38" spans="2:11" ht="12.75" customHeight="1" x14ac:dyDescent="0.2">
      <c r="B38" s="114">
        <f>IF(D37&gt;10.76,"Achtung! Montage mit Seitenteil nur bis Glasstärke 10,76 mm möglich.",)</f>
        <v>0</v>
      </c>
      <c r="C38" s="114"/>
      <c r="D38" s="114"/>
      <c r="E38" s="75"/>
      <c r="F38" s="113"/>
      <c r="G38" s="113"/>
      <c r="H38" s="113"/>
      <c r="I38" s="113"/>
      <c r="J38" s="9" t="s">
        <v>8</v>
      </c>
      <c r="K38" s="10">
        <v>60</v>
      </c>
    </row>
    <row r="39" spans="2:11" ht="13.5" thickBot="1" x14ac:dyDescent="0.25"/>
    <row r="40" spans="2:11" x14ac:dyDescent="0.2">
      <c r="B40" s="78"/>
      <c r="C40" s="79"/>
      <c r="D40" s="79"/>
      <c r="E40" s="79"/>
      <c r="F40" s="79"/>
      <c r="G40" s="79"/>
      <c r="H40" s="79"/>
      <c r="I40" s="79"/>
      <c r="J40" s="79"/>
      <c r="K40" s="80"/>
    </row>
    <row r="41" spans="2:11" x14ac:dyDescent="0.2">
      <c r="B41" s="81"/>
      <c r="C41" s="3"/>
      <c r="D41" s="3"/>
      <c r="E41" s="3"/>
      <c r="F41" s="3"/>
      <c r="G41" s="3"/>
      <c r="H41" s="3"/>
      <c r="I41" s="3"/>
      <c r="J41" s="3"/>
      <c r="K41" s="82"/>
    </row>
    <row r="42" spans="2:11" x14ac:dyDescent="0.2">
      <c r="B42" s="81"/>
      <c r="C42" s="3"/>
      <c r="D42" s="3"/>
      <c r="E42" s="3"/>
      <c r="F42" s="3"/>
      <c r="G42" s="3"/>
      <c r="H42" s="3"/>
      <c r="I42" s="3"/>
      <c r="J42" s="3"/>
      <c r="K42" s="82"/>
    </row>
    <row r="43" spans="2:11" x14ac:dyDescent="0.2">
      <c r="B43" s="81"/>
      <c r="C43" s="3"/>
      <c r="D43" s="3"/>
      <c r="E43" s="3"/>
      <c r="F43" s="3"/>
      <c r="G43" s="3"/>
      <c r="H43" s="3"/>
      <c r="I43" s="3"/>
      <c r="J43" s="3"/>
      <c r="K43" s="82"/>
    </row>
    <row r="44" spans="2:11" x14ac:dyDescent="0.2">
      <c r="B44" s="81"/>
      <c r="C44" s="3"/>
      <c r="D44" s="3"/>
      <c r="E44" s="3"/>
      <c r="F44" s="3"/>
      <c r="G44" s="3"/>
      <c r="H44" s="3"/>
      <c r="I44" s="3"/>
      <c r="J44" s="3"/>
      <c r="K44" s="82"/>
    </row>
    <row r="45" spans="2:11" x14ac:dyDescent="0.2">
      <c r="B45" s="81"/>
      <c r="C45" s="3"/>
      <c r="D45" s="3"/>
      <c r="E45" s="3"/>
      <c r="F45" s="3"/>
      <c r="G45" s="3"/>
      <c r="H45" s="3"/>
      <c r="I45" s="3"/>
      <c r="J45" s="3"/>
      <c r="K45" s="82"/>
    </row>
    <row r="46" spans="2:11" x14ac:dyDescent="0.2">
      <c r="B46" s="81"/>
      <c r="C46" s="3"/>
      <c r="D46" s="3"/>
      <c r="E46" s="3"/>
      <c r="F46" s="3"/>
      <c r="G46" s="3"/>
      <c r="H46" s="3"/>
      <c r="I46" s="3"/>
      <c r="J46" s="3"/>
      <c r="K46" s="82"/>
    </row>
    <row r="47" spans="2:11" x14ac:dyDescent="0.2">
      <c r="B47" s="81"/>
      <c r="C47" s="3"/>
      <c r="D47" s="3"/>
      <c r="E47" s="3"/>
      <c r="F47" s="3"/>
      <c r="G47" s="3"/>
      <c r="H47" s="3"/>
      <c r="I47" s="3"/>
      <c r="J47" s="3"/>
      <c r="K47" s="82"/>
    </row>
    <row r="48" spans="2:11" x14ac:dyDescent="0.2">
      <c r="B48" s="81"/>
      <c r="C48" s="3"/>
      <c r="D48" s="3"/>
      <c r="E48" s="3"/>
      <c r="F48" s="3"/>
      <c r="G48" s="3"/>
      <c r="H48" s="3"/>
      <c r="I48" s="3"/>
      <c r="J48" s="3"/>
      <c r="K48" s="82"/>
    </row>
    <row r="49" spans="2:11" x14ac:dyDescent="0.2">
      <c r="B49" s="81"/>
      <c r="C49" s="3"/>
      <c r="D49" s="3"/>
      <c r="E49" s="3"/>
      <c r="F49" s="3"/>
      <c r="G49" s="3"/>
      <c r="H49" s="3"/>
      <c r="I49" s="3"/>
      <c r="J49" s="3"/>
      <c r="K49" s="82"/>
    </row>
    <row r="50" spans="2:11" x14ac:dyDescent="0.2">
      <c r="B50" s="81"/>
      <c r="C50" s="3"/>
      <c r="D50" s="3"/>
      <c r="E50" s="3"/>
      <c r="F50" s="3"/>
      <c r="G50" s="3"/>
      <c r="H50" s="3"/>
      <c r="I50" s="3"/>
      <c r="J50" s="3"/>
      <c r="K50" s="82"/>
    </row>
    <row r="51" spans="2:11" x14ac:dyDescent="0.2">
      <c r="B51" s="81"/>
      <c r="C51" s="3"/>
      <c r="D51" s="3"/>
      <c r="E51" s="3"/>
      <c r="F51" s="3"/>
      <c r="G51" s="3"/>
      <c r="H51" s="3"/>
      <c r="I51" s="3"/>
      <c r="J51" s="3"/>
      <c r="K51" s="82"/>
    </row>
    <row r="52" spans="2:11" x14ac:dyDescent="0.2">
      <c r="B52" s="81"/>
      <c r="C52" s="3"/>
      <c r="D52" s="3"/>
      <c r="E52" s="3"/>
      <c r="F52" s="3"/>
      <c r="G52" s="3"/>
      <c r="H52" s="3"/>
      <c r="I52" s="3"/>
      <c r="J52" s="3"/>
      <c r="K52" s="82"/>
    </row>
    <row r="53" spans="2:11" x14ac:dyDescent="0.2">
      <c r="B53" s="81"/>
      <c r="C53" s="3"/>
      <c r="D53" s="3"/>
      <c r="E53" s="3"/>
      <c r="F53" s="3"/>
      <c r="G53" s="3"/>
      <c r="H53" s="3"/>
      <c r="I53" s="3"/>
      <c r="J53" s="3"/>
      <c r="K53" s="82"/>
    </row>
    <row r="54" spans="2:11" x14ac:dyDescent="0.2">
      <c r="B54" s="81"/>
      <c r="C54" s="3"/>
      <c r="D54" s="3"/>
      <c r="E54" s="3"/>
      <c r="F54" s="3"/>
      <c r="G54" s="3"/>
      <c r="H54" s="3"/>
      <c r="I54" s="3"/>
      <c r="J54" s="3"/>
      <c r="K54" s="82"/>
    </row>
    <row r="55" spans="2:11" x14ac:dyDescent="0.2">
      <c r="B55" s="81"/>
      <c r="C55" s="3"/>
      <c r="D55" s="3"/>
      <c r="E55" s="3"/>
      <c r="F55" s="3"/>
      <c r="G55" s="3"/>
      <c r="H55" s="3"/>
      <c r="I55" s="3"/>
      <c r="J55" s="3"/>
      <c r="K55" s="82"/>
    </row>
    <row r="56" spans="2:11" ht="15.75" thickBot="1" x14ac:dyDescent="0.3">
      <c r="B56" s="101" t="s">
        <v>92</v>
      </c>
      <c r="C56" s="102"/>
      <c r="D56" s="102"/>
      <c r="E56" s="102"/>
      <c r="F56" s="102"/>
      <c r="G56" s="102"/>
      <c r="H56" s="102"/>
      <c r="I56" s="102"/>
      <c r="J56" s="102"/>
      <c r="K56" s="103"/>
    </row>
    <row r="57" spans="2:11" ht="15.75" thickBot="1" x14ac:dyDescent="0.3">
      <c r="B57" s="85"/>
      <c r="C57" s="85"/>
      <c r="D57" s="85"/>
      <c r="E57" s="85"/>
      <c r="F57" s="85"/>
      <c r="G57" s="85"/>
      <c r="H57" s="85"/>
      <c r="I57" s="85"/>
      <c r="J57" s="85"/>
      <c r="K57" s="85"/>
    </row>
    <row r="58" spans="2:11" x14ac:dyDescent="0.2">
      <c r="B58" s="78"/>
      <c r="C58" s="79"/>
      <c r="D58" s="79"/>
      <c r="E58" s="79"/>
      <c r="F58" s="79"/>
      <c r="G58" s="79"/>
      <c r="H58" s="79"/>
      <c r="I58" s="79"/>
      <c r="J58" s="79"/>
      <c r="K58" s="80"/>
    </row>
    <row r="59" spans="2:11" x14ac:dyDescent="0.2">
      <c r="B59" s="81"/>
      <c r="C59" s="3"/>
      <c r="D59" s="3"/>
      <c r="E59" s="3"/>
      <c r="F59" s="3"/>
      <c r="G59" s="3"/>
      <c r="H59" s="3"/>
      <c r="I59" s="3"/>
      <c r="J59" s="3"/>
      <c r="K59" s="82"/>
    </row>
    <row r="60" spans="2:11" x14ac:dyDescent="0.2">
      <c r="B60" s="81"/>
      <c r="C60" s="3"/>
      <c r="D60" s="3"/>
      <c r="E60" s="3"/>
      <c r="F60" s="3"/>
      <c r="G60" s="3"/>
      <c r="H60" s="3"/>
      <c r="I60" s="3"/>
      <c r="J60" s="3"/>
      <c r="K60" s="82"/>
    </row>
    <row r="61" spans="2:11" x14ac:dyDescent="0.2">
      <c r="B61" s="81"/>
      <c r="C61" s="3"/>
      <c r="D61" s="3"/>
      <c r="E61" s="3"/>
      <c r="F61" s="3"/>
      <c r="G61" s="3"/>
      <c r="H61" s="3"/>
      <c r="I61" s="3"/>
      <c r="J61" s="3"/>
      <c r="K61" s="82"/>
    </row>
    <row r="62" spans="2:11" x14ac:dyDescent="0.2">
      <c r="B62" s="81"/>
      <c r="C62" s="3"/>
      <c r="D62" s="3"/>
      <c r="E62" s="3"/>
      <c r="F62" s="3"/>
      <c r="G62" s="3"/>
      <c r="H62" s="3"/>
      <c r="I62" s="3"/>
      <c r="J62" s="3"/>
      <c r="K62" s="82"/>
    </row>
    <row r="63" spans="2:11" x14ac:dyDescent="0.2">
      <c r="B63" s="81"/>
      <c r="C63" s="3"/>
      <c r="D63" s="3"/>
      <c r="E63" s="3"/>
      <c r="F63" s="3"/>
      <c r="G63" s="3"/>
      <c r="H63" s="3"/>
      <c r="I63" s="3"/>
      <c r="J63" s="3"/>
      <c r="K63" s="82"/>
    </row>
    <row r="64" spans="2:11" x14ac:dyDescent="0.2">
      <c r="B64" s="81"/>
      <c r="C64" s="3"/>
      <c r="D64" s="3"/>
      <c r="E64" s="3"/>
      <c r="F64" s="3"/>
      <c r="G64" s="3"/>
      <c r="H64" s="3"/>
      <c r="I64" s="3"/>
      <c r="J64" s="3"/>
      <c r="K64" s="82"/>
    </row>
    <row r="65" spans="2:11" x14ac:dyDescent="0.2">
      <c r="B65" s="81"/>
      <c r="C65" s="3"/>
      <c r="D65" s="3"/>
      <c r="E65" s="3"/>
      <c r="F65" s="3"/>
      <c r="G65" s="3"/>
      <c r="H65" s="3"/>
      <c r="I65" s="3"/>
      <c r="J65" s="3"/>
      <c r="K65" s="82"/>
    </row>
    <row r="66" spans="2:11" x14ac:dyDescent="0.2">
      <c r="B66" s="81"/>
      <c r="C66" s="3"/>
      <c r="D66" s="3"/>
      <c r="E66" s="3"/>
      <c r="F66" s="3"/>
      <c r="G66" s="3"/>
      <c r="H66" s="3"/>
      <c r="I66" s="3"/>
      <c r="J66" s="3"/>
      <c r="K66" s="82"/>
    </row>
    <row r="67" spans="2:11" x14ac:dyDescent="0.2">
      <c r="B67" s="81"/>
      <c r="C67" s="3"/>
      <c r="D67" s="3"/>
      <c r="E67" s="3"/>
      <c r="F67" s="3"/>
      <c r="G67" s="3"/>
      <c r="H67" s="3"/>
      <c r="I67" s="3"/>
      <c r="J67" s="3"/>
      <c r="K67" s="82"/>
    </row>
    <row r="68" spans="2:11" x14ac:dyDescent="0.2">
      <c r="B68" s="81"/>
      <c r="C68" s="3"/>
      <c r="D68" s="3"/>
      <c r="E68" s="3"/>
      <c r="F68" s="3"/>
      <c r="G68" s="3"/>
      <c r="H68" s="3"/>
      <c r="I68" s="3"/>
      <c r="J68" s="3"/>
      <c r="K68" s="82"/>
    </row>
    <row r="69" spans="2:11" x14ac:dyDescent="0.2">
      <c r="B69" s="81"/>
      <c r="C69" s="3"/>
      <c r="D69" s="3"/>
      <c r="E69" s="3"/>
      <c r="F69" s="3"/>
      <c r="G69" s="3"/>
      <c r="H69" s="3"/>
      <c r="I69" s="3"/>
      <c r="J69" s="3"/>
      <c r="K69" s="82"/>
    </row>
    <row r="70" spans="2:11" x14ac:dyDescent="0.2">
      <c r="B70" s="81"/>
      <c r="C70" s="3"/>
      <c r="D70" s="3"/>
      <c r="E70" s="3"/>
      <c r="F70" s="3"/>
      <c r="G70" s="3"/>
      <c r="H70" s="3"/>
      <c r="I70" s="3"/>
      <c r="J70" s="3"/>
      <c r="K70" s="82"/>
    </row>
    <row r="71" spans="2:11" x14ac:dyDescent="0.2">
      <c r="B71" s="81"/>
      <c r="C71" s="3"/>
      <c r="D71" s="3"/>
      <c r="E71" s="3"/>
      <c r="F71" s="3"/>
      <c r="G71" s="3"/>
      <c r="H71" s="3"/>
      <c r="I71" s="3"/>
      <c r="J71" s="3"/>
      <c r="K71" s="82"/>
    </row>
    <row r="72" spans="2:11" ht="12.75" customHeight="1" x14ac:dyDescent="0.2">
      <c r="B72" s="81"/>
      <c r="C72" s="3"/>
      <c r="D72" s="3"/>
      <c r="E72" s="3"/>
      <c r="F72" s="3"/>
      <c r="G72" s="3"/>
      <c r="H72" s="3"/>
      <c r="I72" s="3"/>
      <c r="J72" s="3"/>
      <c r="K72" s="82"/>
    </row>
    <row r="73" spans="2:11" ht="12.75" customHeight="1" x14ac:dyDescent="0.2">
      <c r="B73" s="81"/>
      <c r="C73" s="3"/>
      <c r="D73" s="3"/>
      <c r="E73" s="16"/>
      <c r="F73" s="3"/>
      <c r="G73" s="3"/>
      <c r="H73" s="3"/>
      <c r="I73" s="3"/>
      <c r="J73" s="3"/>
      <c r="K73" s="82"/>
    </row>
    <row r="74" spans="2:11" ht="12.75" customHeight="1" thickBot="1" x14ac:dyDescent="0.3">
      <c r="B74" s="101" t="s">
        <v>93</v>
      </c>
      <c r="C74" s="102"/>
      <c r="D74" s="102"/>
      <c r="E74" s="102"/>
      <c r="F74" s="102"/>
      <c r="G74" s="102"/>
      <c r="H74" s="102"/>
      <c r="I74" s="102"/>
      <c r="J74" s="102"/>
      <c r="K74" s="103"/>
    </row>
    <row r="75" spans="2:11" ht="12.75" customHeight="1" thickBot="1" x14ac:dyDescent="0.25">
      <c r="B75" s="3"/>
      <c r="C75" s="3"/>
      <c r="D75" s="3"/>
      <c r="E75" s="3"/>
      <c r="F75" s="3"/>
      <c r="G75" s="3"/>
      <c r="H75" s="3"/>
      <c r="I75" s="3"/>
      <c r="J75" s="3"/>
      <c r="K75" s="3"/>
    </row>
    <row r="76" spans="2:11" ht="12.75" customHeight="1" x14ac:dyDescent="0.2">
      <c r="B76" s="78"/>
      <c r="C76" s="79"/>
      <c r="D76" s="79"/>
      <c r="E76" s="79"/>
      <c r="F76" s="79"/>
      <c r="G76" s="79"/>
      <c r="H76" s="79"/>
      <c r="I76" s="79"/>
      <c r="J76" s="79"/>
      <c r="K76" s="80"/>
    </row>
    <row r="77" spans="2:11" ht="12.75" customHeight="1" x14ac:dyDescent="0.25">
      <c r="B77" s="81"/>
      <c r="C77" s="3"/>
      <c r="D77" s="3"/>
      <c r="E77" s="3"/>
      <c r="F77" s="3"/>
      <c r="G77" s="109"/>
      <c r="H77" s="109"/>
      <c r="I77" s="3"/>
      <c r="J77" s="3"/>
      <c r="K77" s="82"/>
    </row>
    <row r="78" spans="2:11" ht="12.75" customHeight="1" x14ac:dyDescent="0.25">
      <c r="B78" s="81"/>
      <c r="C78" s="3"/>
      <c r="D78" s="3"/>
      <c r="E78" s="3"/>
      <c r="F78" s="3"/>
      <c r="G78" s="40"/>
      <c r="H78" s="40"/>
      <c r="I78" s="3"/>
      <c r="J78" s="3"/>
      <c r="K78" s="82"/>
    </row>
    <row r="79" spans="2:11" ht="12.75" customHeight="1" x14ac:dyDescent="0.25">
      <c r="B79" s="81"/>
      <c r="C79" s="3"/>
      <c r="D79" s="3"/>
      <c r="E79" s="3"/>
      <c r="F79" s="3"/>
      <c r="G79" s="40"/>
      <c r="H79" s="40"/>
      <c r="I79" s="3"/>
      <c r="J79" s="3"/>
      <c r="K79" s="82"/>
    </row>
    <row r="80" spans="2:11" ht="12.75" customHeight="1" x14ac:dyDescent="0.25">
      <c r="B80" s="81"/>
      <c r="C80" s="3"/>
      <c r="D80" s="3"/>
      <c r="E80" s="3"/>
      <c r="F80" s="3"/>
      <c r="G80" s="40"/>
      <c r="H80" s="40"/>
      <c r="I80" s="3"/>
      <c r="J80" s="3"/>
      <c r="K80" s="82"/>
    </row>
    <row r="81" spans="2:11" ht="12.75" customHeight="1" x14ac:dyDescent="0.25">
      <c r="B81" s="81"/>
      <c r="C81" s="3"/>
      <c r="D81" s="3"/>
      <c r="E81" s="3"/>
      <c r="F81" s="3"/>
      <c r="G81" s="40"/>
      <c r="H81" s="40"/>
      <c r="I81" s="3"/>
      <c r="J81" s="3"/>
      <c r="K81" s="82"/>
    </row>
    <row r="82" spans="2:11" ht="12.75" customHeight="1" x14ac:dyDescent="0.25">
      <c r="B82" s="81"/>
      <c r="C82" s="3"/>
      <c r="D82" s="3"/>
      <c r="E82" s="3"/>
      <c r="F82" s="3"/>
      <c r="G82" s="40"/>
      <c r="H82" s="40"/>
      <c r="I82" s="3"/>
      <c r="J82" s="3"/>
      <c r="K82" s="82"/>
    </row>
    <row r="83" spans="2:11" ht="12.75" customHeight="1" x14ac:dyDescent="0.25">
      <c r="B83" s="81"/>
      <c r="C83" s="3"/>
      <c r="D83" s="3"/>
      <c r="E83" s="3"/>
      <c r="F83" s="3"/>
      <c r="G83" s="40"/>
      <c r="H83" s="40"/>
      <c r="I83" s="3"/>
      <c r="J83" s="3"/>
      <c r="K83" s="82"/>
    </row>
    <row r="84" spans="2:11" ht="12.75" customHeight="1" x14ac:dyDescent="0.25">
      <c r="B84" s="81"/>
      <c r="C84" s="3"/>
      <c r="D84" s="3"/>
      <c r="E84" s="3"/>
      <c r="F84" s="3"/>
      <c r="G84" s="40"/>
      <c r="H84" s="40"/>
      <c r="I84" s="3"/>
      <c r="J84" s="3"/>
      <c r="K84" s="82"/>
    </row>
    <row r="85" spans="2:11" ht="12.75" customHeight="1" x14ac:dyDescent="0.25">
      <c r="B85" s="81"/>
      <c r="C85" s="3"/>
      <c r="D85" s="3"/>
      <c r="E85" s="3"/>
      <c r="F85" s="3"/>
      <c r="G85" s="40"/>
      <c r="H85" s="40"/>
      <c r="I85" s="3"/>
      <c r="J85" s="3"/>
      <c r="K85" s="82"/>
    </row>
    <row r="86" spans="2:11" ht="12.75" customHeight="1" x14ac:dyDescent="0.25">
      <c r="B86" s="81"/>
      <c r="C86" s="3"/>
      <c r="D86" s="3"/>
      <c r="E86" s="3"/>
      <c r="F86" s="3"/>
      <c r="G86" s="40"/>
      <c r="H86" s="40"/>
      <c r="I86" s="3"/>
      <c r="J86" s="3"/>
      <c r="K86" s="82"/>
    </row>
    <row r="87" spans="2:11" ht="12.75" customHeight="1" x14ac:dyDescent="0.25">
      <c r="B87" s="81"/>
      <c r="C87" s="3"/>
      <c r="D87" s="3"/>
      <c r="E87" s="3"/>
      <c r="F87" s="3"/>
      <c r="G87" s="40"/>
      <c r="H87" s="40"/>
      <c r="I87" s="3"/>
      <c r="J87" s="3"/>
      <c r="K87" s="82"/>
    </row>
    <row r="88" spans="2:11" ht="12.75" customHeight="1" x14ac:dyDescent="0.25">
      <c r="B88" s="81"/>
      <c r="C88" s="3"/>
      <c r="D88" s="3"/>
      <c r="E88" s="3"/>
      <c r="F88" s="3"/>
      <c r="G88" s="40"/>
      <c r="H88" s="40"/>
      <c r="I88" s="3"/>
      <c r="J88" s="3"/>
      <c r="K88" s="82"/>
    </row>
    <row r="89" spans="2:11" ht="12.75" customHeight="1" x14ac:dyDescent="0.25">
      <c r="B89" s="81"/>
      <c r="C89" s="3"/>
      <c r="D89" s="3"/>
      <c r="E89" s="3"/>
      <c r="F89" s="3"/>
      <c r="G89" s="40"/>
      <c r="H89" s="40"/>
      <c r="I89" s="3"/>
      <c r="J89" s="3"/>
      <c r="K89" s="82"/>
    </row>
    <row r="90" spans="2:11" ht="12.75" customHeight="1" x14ac:dyDescent="0.25">
      <c r="B90" s="81"/>
      <c r="C90" s="3"/>
      <c r="D90" s="3"/>
      <c r="E90" s="3"/>
      <c r="F90" s="3"/>
      <c r="G90" s="40"/>
      <c r="H90" s="40"/>
      <c r="I90" s="3"/>
      <c r="J90" s="3"/>
      <c r="K90" s="82"/>
    </row>
    <row r="91" spans="2:11" ht="12.75" customHeight="1" x14ac:dyDescent="0.25">
      <c r="B91" s="81"/>
      <c r="C91" s="3"/>
      <c r="D91" s="3"/>
      <c r="E91" s="3"/>
      <c r="F91" s="3"/>
      <c r="G91" s="40"/>
      <c r="H91" s="40"/>
      <c r="I91" s="3"/>
      <c r="J91" s="3"/>
      <c r="K91" s="82"/>
    </row>
    <row r="92" spans="2:11" ht="12.75" customHeight="1" thickBot="1" x14ac:dyDescent="0.3">
      <c r="B92" s="104" t="s">
        <v>94</v>
      </c>
      <c r="C92" s="105"/>
      <c r="D92" s="105"/>
      <c r="E92" s="105"/>
      <c r="F92" s="105"/>
      <c r="G92" s="105"/>
      <c r="H92" s="105"/>
      <c r="I92" s="105"/>
      <c r="J92" s="105"/>
      <c r="K92" s="106"/>
    </row>
    <row r="93" spans="2:11" ht="12.75" customHeight="1" thickBot="1" x14ac:dyDescent="0.3">
      <c r="B93" s="3"/>
      <c r="C93" s="3"/>
      <c r="D93" s="3"/>
      <c r="E93" s="3"/>
      <c r="F93" s="3"/>
      <c r="G93" s="40"/>
      <c r="H93" s="40"/>
      <c r="I93" s="3"/>
      <c r="J93" s="3"/>
      <c r="K93" s="3"/>
    </row>
    <row r="94" spans="2:11" ht="12.75" customHeight="1" x14ac:dyDescent="0.25">
      <c r="B94" s="78"/>
      <c r="C94" s="79"/>
      <c r="D94" s="79"/>
      <c r="E94" s="79"/>
      <c r="F94" s="79"/>
      <c r="G94" s="86"/>
      <c r="H94" s="86"/>
      <c r="I94" s="79"/>
      <c r="J94" s="79"/>
      <c r="K94" s="80"/>
    </row>
    <row r="95" spans="2:11" ht="12.75" customHeight="1" x14ac:dyDescent="0.25">
      <c r="B95" s="81"/>
      <c r="C95" s="3"/>
      <c r="D95" s="3"/>
      <c r="E95" s="3"/>
      <c r="F95" s="3"/>
      <c r="G95" s="40"/>
      <c r="H95" s="40"/>
      <c r="I95" s="3"/>
      <c r="J95" s="3"/>
      <c r="K95" s="82"/>
    </row>
    <row r="96" spans="2:11" ht="12.75" customHeight="1" x14ac:dyDescent="0.25">
      <c r="B96" s="81"/>
      <c r="C96" s="3"/>
      <c r="D96" s="3"/>
      <c r="E96" s="3"/>
      <c r="F96" s="3"/>
      <c r="G96" s="40"/>
      <c r="H96" s="40"/>
      <c r="I96" s="3"/>
      <c r="J96" s="3"/>
      <c r="K96" s="82"/>
    </row>
    <row r="97" spans="2:11" ht="12.75" customHeight="1" x14ac:dyDescent="0.25">
      <c r="B97" s="81"/>
      <c r="C97" s="3"/>
      <c r="D97" s="3"/>
      <c r="E97" s="3"/>
      <c r="F97" s="3"/>
      <c r="G97" s="40"/>
      <c r="H97" s="40"/>
      <c r="I97" s="3"/>
      <c r="J97" s="3"/>
      <c r="K97" s="82"/>
    </row>
    <row r="98" spans="2:11" ht="12.75" customHeight="1" x14ac:dyDescent="0.25">
      <c r="B98" s="81"/>
      <c r="C98" s="3"/>
      <c r="D98" s="3"/>
      <c r="E98" s="3"/>
      <c r="F98" s="3"/>
      <c r="G98" s="40"/>
      <c r="H98" s="40"/>
      <c r="I98" s="3"/>
      <c r="J98" s="3"/>
      <c r="K98" s="82"/>
    </row>
    <row r="99" spans="2:11" ht="12.75" customHeight="1" x14ac:dyDescent="0.25">
      <c r="B99" s="81"/>
      <c r="C99" s="3"/>
      <c r="D99" s="3"/>
      <c r="E99" s="3"/>
      <c r="F99" s="3"/>
      <c r="G99" s="40"/>
      <c r="H99" s="40"/>
      <c r="I99" s="3"/>
      <c r="J99" s="3"/>
      <c r="K99" s="82"/>
    </row>
    <row r="100" spans="2:11" ht="12.75" customHeight="1" x14ac:dyDescent="0.25">
      <c r="B100" s="81"/>
      <c r="C100" s="3"/>
      <c r="D100" s="3"/>
      <c r="E100" s="3"/>
      <c r="F100" s="3"/>
      <c r="G100" s="40"/>
      <c r="H100" s="40"/>
      <c r="I100" s="3"/>
      <c r="J100" s="3"/>
      <c r="K100" s="82"/>
    </row>
    <row r="101" spans="2:11" ht="12.75" customHeight="1" x14ac:dyDescent="0.25">
      <c r="B101" s="81"/>
      <c r="C101" s="3"/>
      <c r="D101" s="3"/>
      <c r="E101" s="3"/>
      <c r="F101" s="3"/>
      <c r="G101" s="40"/>
      <c r="H101" s="40"/>
      <c r="I101" s="3"/>
      <c r="J101" s="3"/>
      <c r="K101" s="82"/>
    </row>
    <row r="102" spans="2:11" ht="12.75" customHeight="1" x14ac:dyDescent="0.25">
      <c r="B102" s="81"/>
      <c r="C102" s="3"/>
      <c r="D102" s="3"/>
      <c r="E102" s="3"/>
      <c r="F102" s="3"/>
      <c r="G102" s="40"/>
      <c r="H102" s="40"/>
      <c r="I102" s="3"/>
      <c r="J102" s="3"/>
      <c r="K102" s="82"/>
    </row>
    <row r="103" spans="2:11" ht="12.75" customHeight="1" x14ac:dyDescent="0.25">
      <c r="B103" s="81"/>
      <c r="C103" s="3"/>
      <c r="D103" s="3"/>
      <c r="E103" s="3"/>
      <c r="F103" s="3"/>
      <c r="G103" s="40"/>
      <c r="H103" s="40"/>
      <c r="I103" s="3"/>
      <c r="J103" s="3"/>
      <c r="K103" s="82"/>
    </row>
    <row r="104" spans="2:11" ht="12.75" customHeight="1" x14ac:dyDescent="0.25">
      <c r="B104" s="81"/>
      <c r="C104" s="3"/>
      <c r="D104" s="3"/>
      <c r="E104" s="3"/>
      <c r="F104" s="3"/>
      <c r="G104" s="40"/>
      <c r="H104" s="40"/>
      <c r="I104" s="3"/>
      <c r="J104" s="3"/>
      <c r="K104" s="82"/>
    </row>
    <row r="105" spans="2:11" ht="12.75" customHeight="1" x14ac:dyDescent="0.25">
      <c r="B105" s="81"/>
      <c r="C105" s="3"/>
      <c r="D105" s="3"/>
      <c r="E105" s="3"/>
      <c r="F105" s="3"/>
      <c r="G105" s="40"/>
      <c r="H105" s="40"/>
      <c r="I105" s="3"/>
      <c r="J105" s="3"/>
      <c r="K105" s="82"/>
    </row>
    <row r="106" spans="2:11" ht="12.75" customHeight="1" x14ac:dyDescent="0.25">
      <c r="B106" s="81"/>
      <c r="C106" s="3"/>
      <c r="D106" s="3"/>
      <c r="E106" s="3"/>
      <c r="F106" s="3"/>
      <c r="G106" s="40"/>
      <c r="H106" s="40"/>
      <c r="I106" s="3"/>
      <c r="J106" s="3"/>
      <c r="K106" s="82"/>
    </row>
    <row r="107" spans="2:11" ht="12.75" customHeight="1" x14ac:dyDescent="0.25">
      <c r="B107" s="81"/>
      <c r="C107" s="3"/>
      <c r="D107" s="3"/>
      <c r="E107" s="3"/>
      <c r="F107" s="3"/>
      <c r="G107" s="40"/>
      <c r="H107" s="40"/>
      <c r="I107" s="3"/>
      <c r="J107" s="3"/>
      <c r="K107" s="82"/>
    </row>
    <row r="108" spans="2:11" ht="12.75" customHeight="1" x14ac:dyDescent="0.25">
      <c r="B108" s="81"/>
      <c r="C108" s="3"/>
      <c r="D108" s="3"/>
      <c r="E108" s="3"/>
      <c r="F108" s="3"/>
      <c r="G108" s="40"/>
      <c r="H108" s="40"/>
      <c r="I108" s="3"/>
      <c r="J108" s="3"/>
      <c r="K108" s="82"/>
    </row>
    <row r="109" spans="2:11" ht="12.75" customHeight="1" x14ac:dyDescent="0.25">
      <c r="B109" s="81"/>
      <c r="C109" s="3"/>
      <c r="D109" s="3"/>
      <c r="E109" s="3"/>
      <c r="F109" s="3"/>
      <c r="G109" s="40"/>
      <c r="H109" s="40"/>
      <c r="I109" s="3"/>
      <c r="J109" s="3"/>
      <c r="K109" s="82"/>
    </row>
    <row r="110" spans="2:11" ht="12.75" customHeight="1" thickBot="1" x14ac:dyDescent="0.3">
      <c r="B110" s="104" t="s">
        <v>95</v>
      </c>
      <c r="C110" s="105"/>
      <c r="D110" s="105"/>
      <c r="E110" s="105"/>
      <c r="F110" s="105"/>
      <c r="G110" s="105"/>
      <c r="H110" s="105"/>
      <c r="I110" s="105"/>
      <c r="J110" s="105"/>
      <c r="K110" s="106"/>
    </row>
    <row r="111" spans="2:11" ht="12.75" customHeight="1" thickBot="1" x14ac:dyDescent="0.3">
      <c r="B111" s="3"/>
      <c r="C111" s="3"/>
      <c r="D111" s="3"/>
      <c r="E111" s="3"/>
      <c r="F111" s="3"/>
      <c r="G111" s="40"/>
      <c r="H111" s="40"/>
      <c r="I111" s="3"/>
      <c r="J111" s="3"/>
      <c r="K111" s="3"/>
    </row>
    <row r="112" spans="2:11" ht="12.75" customHeight="1" x14ac:dyDescent="0.25">
      <c r="B112" s="78"/>
      <c r="C112" s="79"/>
      <c r="D112" s="79"/>
      <c r="E112" s="79"/>
      <c r="F112" s="79"/>
      <c r="G112" s="86"/>
      <c r="H112" s="86"/>
      <c r="I112" s="79"/>
      <c r="J112" s="79"/>
      <c r="K112" s="80"/>
    </row>
    <row r="113" spans="2:11" ht="12.75" customHeight="1" x14ac:dyDescent="0.25">
      <c r="B113" s="81"/>
      <c r="C113" s="3"/>
      <c r="D113" s="3"/>
      <c r="E113" s="3"/>
      <c r="F113" s="3"/>
      <c r="G113" s="40"/>
      <c r="H113" s="40"/>
      <c r="I113" s="3"/>
      <c r="J113" s="3"/>
      <c r="K113" s="82"/>
    </row>
    <row r="114" spans="2:11" ht="12.75" customHeight="1" x14ac:dyDescent="0.25">
      <c r="B114" s="81"/>
      <c r="C114" s="3"/>
      <c r="D114" s="3"/>
      <c r="E114" s="3"/>
      <c r="F114" s="3"/>
      <c r="G114" s="40"/>
      <c r="H114" s="40"/>
      <c r="I114" s="3"/>
      <c r="J114" s="3"/>
      <c r="K114" s="82"/>
    </row>
    <row r="115" spans="2:11" ht="12.75" customHeight="1" x14ac:dyDescent="0.25">
      <c r="B115" s="81"/>
      <c r="C115" s="3"/>
      <c r="D115" s="3"/>
      <c r="E115" s="3"/>
      <c r="F115" s="3"/>
      <c r="G115" s="40"/>
      <c r="H115" s="40"/>
      <c r="I115" s="3"/>
      <c r="J115" s="3"/>
      <c r="K115" s="82"/>
    </row>
    <row r="116" spans="2:11" ht="12.75" customHeight="1" x14ac:dyDescent="0.25">
      <c r="B116" s="81"/>
      <c r="C116" s="3"/>
      <c r="D116" s="3"/>
      <c r="E116" s="3"/>
      <c r="F116" s="3"/>
      <c r="G116" s="40"/>
      <c r="H116" s="40"/>
      <c r="I116" s="3"/>
      <c r="J116" s="3"/>
      <c r="K116" s="82"/>
    </row>
    <row r="117" spans="2:11" ht="12.75" customHeight="1" x14ac:dyDescent="0.25">
      <c r="B117" s="81"/>
      <c r="C117" s="3"/>
      <c r="D117" s="3"/>
      <c r="E117" s="3"/>
      <c r="F117" s="3"/>
      <c r="G117" s="40"/>
      <c r="H117" s="40"/>
      <c r="I117" s="3"/>
      <c r="J117" s="3"/>
      <c r="K117" s="82"/>
    </row>
    <row r="118" spans="2:11" ht="12.75" customHeight="1" x14ac:dyDescent="0.25">
      <c r="B118" s="81"/>
      <c r="C118" s="3"/>
      <c r="D118" s="3"/>
      <c r="E118" s="3"/>
      <c r="F118" s="3"/>
      <c r="G118" s="40"/>
      <c r="H118" s="40"/>
      <c r="I118" s="3"/>
      <c r="J118" s="3"/>
      <c r="K118" s="82"/>
    </row>
    <row r="119" spans="2:11" ht="12.75" customHeight="1" x14ac:dyDescent="0.25">
      <c r="B119" s="81"/>
      <c r="C119" s="3"/>
      <c r="D119" s="3"/>
      <c r="E119" s="3"/>
      <c r="F119" s="3"/>
      <c r="G119" s="40"/>
      <c r="H119" s="40"/>
      <c r="I119" s="3"/>
      <c r="J119" s="3"/>
      <c r="K119" s="82"/>
    </row>
    <row r="120" spans="2:11" ht="12.75" customHeight="1" x14ac:dyDescent="0.25">
      <c r="B120" s="81"/>
      <c r="C120" s="3"/>
      <c r="D120" s="3"/>
      <c r="E120" s="3"/>
      <c r="F120" s="3"/>
      <c r="G120" s="40"/>
      <c r="H120" s="40"/>
      <c r="I120" s="3"/>
      <c r="J120" s="3"/>
      <c r="K120" s="82"/>
    </row>
    <row r="121" spans="2:11" ht="12.75" customHeight="1" x14ac:dyDescent="0.25">
      <c r="B121" s="81"/>
      <c r="C121" s="3"/>
      <c r="D121" s="3"/>
      <c r="E121" s="3"/>
      <c r="F121" s="3"/>
      <c r="G121" s="40"/>
      <c r="H121" s="40"/>
      <c r="I121" s="3"/>
      <c r="J121" s="3"/>
      <c r="K121" s="82"/>
    </row>
    <row r="122" spans="2:11" ht="12.75" customHeight="1" x14ac:dyDescent="0.25">
      <c r="B122" s="81"/>
      <c r="C122" s="3"/>
      <c r="D122" s="3"/>
      <c r="E122" s="3"/>
      <c r="F122" s="3"/>
      <c r="G122" s="40"/>
      <c r="H122" s="40"/>
      <c r="I122" s="3"/>
      <c r="J122" s="3"/>
      <c r="K122" s="82"/>
    </row>
    <row r="123" spans="2:11" ht="12.75" customHeight="1" x14ac:dyDescent="0.25">
      <c r="B123" s="81"/>
      <c r="C123" s="3"/>
      <c r="D123" s="3"/>
      <c r="E123" s="3"/>
      <c r="F123" s="3"/>
      <c r="G123" s="40"/>
      <c r="H123" s="40"/>
      <c r="I123" s="3"/>
      <c r="J123" s="3"/>
      <c r="K123" s="82"/>
    </row>
    <row r="124" spans="2:11" ht="12.75" customHeight="1" x14ac:dyDescent="0.25">
      <c r="B124" s="81"/>
      <c r="C124" s="3"/>
      <c r="D124" s="3"/>
      <c r="E124" s="3"/>
      <c r="F124" s="3"/>
      <c r="G124" s="40"/>
      <c r="H124" s="40"/>
      <c r="I124" s="3"/>
      <c r="J124" s="3"/>
      <c r="K124" s="82"/>
    </row>
    <row r="125" spans="2:11" ht="12.75" customHeight="1" x14ac:dyDescent="0.25">
      <c r="B125" s="81"/>
      <c r="C125" s="3"/>
      <c r="D125" s="3"/>
      <c r="E125" s="3"/>
      <c r="F125" s="3"/>
      <c r="G125" s="40"/>
      <c r="H125" s="40"/>
      <c r="I125" s="3"/>
      <c r="J125" s="3"/>
      <c r="K125" s="82"/>
    </row>
    <row r="126" spans="2:11" ht="12.75" customHeight="1" x14ac:dyDescent="0.25">
      <c r="B126" s="81"/>
      <c r="C126" s="3"/>
      <c r="D126" s="3"/>
      <c r="E126" s="3"/>
      <c r="F126" s="3"/>
      <c r="G126" s="40"/>
      <c r="H126" s="40"/>
      <c r="I126" s="3"/>
      <c r="J126" s="3"/>
      <c r="K126" s="82"/>
    </row>
    <row r="127" spans="2:11" ht="12.75" customHeight="1" x14ac:dyDescent="0.2">
      <c r="B127" s="81"/>
      <c r="C127" s="3"/>
      <c r="D127" s="3"/>
      <c r="E127" s="3"/>
      <c r="F127" s="3"/>
      <c r="G127" s="3"/>
      <c r="H127" s="3"/>
      <c r="I127" s="3"/>
      <c r="J127" s="3"/>
      <c r="K127" s="82"/>
    </row>
    <row r="128" spans="2:11" ht="12.75" customHeight="1" x14ac:dyDescent="0.25">
      <c r="B128" s="87"/>
      <c r="C128" s="88"/>
      <c r="D128" s="88"/>
      <c r="E128" s="3"/>
      <c r="F128" s="3"/>
      <c r="G128" s="88"/>
      <c r="H128" s="88"/>
      <c r="I128" s="3"/>
      <c r="J128" s="3"/>
      <c r="K128" s="82"/>
    </row>
    <row r="129" spans="2:11" ht="12.75" customHeight="1" thickBot="1" x14ac:dyDescent="0.3">
      <c r="B129" s="104" t="s">
        <v>96</v>
      </c>
      <c r="C129" s="105"/>
      <c r="D129" s="105"/>
      <c r="E129" s="105"/>
      <c r="F129" s="105"/>
      <c r="G129" s="105"/>
      <c r="H129" s="105"/>
      <c r="I129" s="105"/>
      <c r="J129" s="105"/>
      <c r="K129" s="106"/>
    </row>
    <row r="130" spans="2:11" ht="12.75" customHeight="1" thickBot="1" x14ac:dyDescent="0.3">
      <c r="B130" s="110"/>
      <c r="C130" s="110"/>
      <c r="D130" s="110"/>
      <c r="G130" s="110"/>
      <c r="H130" s="110"/>
    </row>
    <row r="131" spans="2:11" ht="12.75" customHeight="1" x14ac:dyDescent="0.25">
      <c r="B131" s="89"/>
      <c r="C131" s="86"/>
      <c r="D131" s="86"/>
      <c r="E131" s="79"/>
      <c r="F131" s="79"/>
      <c r="G131" s="86"/>
      <c r="H131" s="86"/>
      <c r="I131" s="79"/>
      <c r="J131" s="79"/>
      <c r="K131" s="80"/>
    </row>
    <row r="132" spans="2:11" ht="12.75" customHeight="1" x14ac:dyDescent="0.25">
      <c r="B132" s="90"/>
      <c r="C132" s="40"/>
      <c r="D132" s="40"/>
      <c r="E132" s="3"/>
      <c r="F132" s="3"/>
      <c r="G132" s="40"/>
      <c r="H132" s="40"/>
      <c r="I132" s="3"/>
      <c r="J132" s="3"/>
      <c r="K132" s="82"/>
    </row>
    <row r="133" spans="2:11" ht="12.75" customHeight="1" x14ac:dyDescent="0.25">
      <c r="B133" s="90"/>
      <c r="C133" s="40"/>
      <c r="D133" s="40"/>
      <c r="E133" s="3"/>
      <c r="F133" s="3"/>
      <c r="G133" s="40"/>
      <c r="H133" s="40"/>
      <c r="I133" s="3"/>
      <c r="J133" s="3"/>
      <c r="K133" s="82"/>
    </row>
    <row r="134" spans="2:11" ht="12.75" customHeight="1" x14ac:dyDescent="0.25">
      <c r="B134" s="90"/>
      <c r="C134" s="40"/>
      <c r="D134" s="40"/>
      <c r="E134" s="3"/>
      <c r="F134" s="3"/>
      <c r="G134" s="40"/>
      <c r="H134" s="40"/>
      <c r="I134" s="3"/>
      <c r="J134" s="3"/>
      <c r="K134" s="82"/>
    </row>
    <row r="135" spans="2:11" ht="12.75" customHeight="1" x14ac:dyDescent="0.25">
      <c r="B135" s="90"/>
      <c r="C135" s="40"/>
      <c r="D135" s="40"/>
      <c r="E135" s="3"/>
      <c r="F135" s="3"/>
      <c r="G135" s="40"/>
      <c r="H135" s="40"/>
      <c r="I135" s="3"/>
      <c r="J135" s="3"/>
      <c r="K135" s="82"/>
    </row>
    <row r="136" spans="2:11" ht="12.75" customHeight="1" x14ac:dyDescent="0.25">
      <c r="B136" s="90"/>
      <c r="C136" s="40"/>
      <c r="D136" s="40"/>
      <c r="E136" s="3"/>
      <c r="F136" s="3"/>
      <c r="G136" s="40"/>
      <c r="H136" s="40"/>
      <c r="I136" s="3"/>
      <c r="J136" s="3"/>
      <c r="K136" s="82"/>
    </row>
    <row r="137" spans="2:11" ht="12.75" customHeight="1" x14ac:dyDescent="0.25">
      <c r="B137" s="90"/>
      <c r="C137" s="40"/>
      <c r="D137" s="40"/>
      <c r="E137" s="3"/>
      <c r="F137" s="3"/>
      <c r="G137" s="40"/>
      <c r="H137" s="40"/>
      <c r="I137" s="3"/>
      <c r="J137" s="3"/>
      <c r="K137" s="82"/>
    </row>
    <row r="138" spans="2:11" ht="12.75" customHeight="1" x14ac:dyDescent="0.25">
      <c r="B138" s="90"/>
      <c r="C138" s="40"/>
      <c r="D138" s="40"/>
      <c r="E138" s="3"/>
      <c r="F138" s="3"/>
      <c r="G138" s="40"/>
      <c r="H138" s="40"/>
      <c r="I138" s="3"/>
      <c r="J138" s="3"/>
      <c r="K138" s="82"/>
    </row>
    <row r="139" spans="2:11" ht="12.75" customHeight="1" x14ac:dyDescent="0.25">
      <c r="B139" s="90"/>
      <c r="C139" s="40"/>
      <c r="D139" s="40"/>
      <c r="E139" s="3"/>
      <c r="F139" s="3"/>
      <c r="G139" s="40"/>
      <c r="H139" s="40"/>
      <c r="I139" s="3"/>
      <c r="J139" s="3"/>
      <c r="K139" s="82"/>
    </row>
    <row r="140" spans="2:11" ht="12.75" customHeight="1" x14ac:dyDescent="0.25">
      <c r="B140" s="90"/>
      <c r="C140" s="40"/>
      <c r="D140" s="40"/>
      <c r="E140" s="3"/>
      <c r="F140" s="3"/>
      <c r="G140" s="40"/>
      <c r="H140" s="40"/>
      <c r="I140" s="3"/>
      <c r="J140" s="3"/>
      <c r="K140" s="82"/>
    </row>
    <row r="141" spans="2:11" ht="12.75" customHeight="1" x14ac:dyDescent="0.25">
      <c r="B141" s="90"/>
      <c r="C141" s="40"/>
      <c r="D141" s="40"/>
      <c r="E141" s="3"/>
      <c r="F141" s="3"/>
      <c r="G141" s="40"/>
      <c r="H141" s="40"/>
      <c r="I141" s="3"/>
      <c r="J141" s="3"/>
      <c r="K141" s="82"/>
    </row>
    <row r="142" spans="2:11" ht="12.75" customHeight="1" x14ac:dyDescent="0.25">
      <c r="B142" s="90"/>
      <c r="C142" s="40"/>
      <c r="D142" s="40"/>
      <c r="E142" s="3"/>
      <c r="F142" s="3"/>
      <c r="G142" s="40"/>
      <c r="H142" s="40"/>
      <c r="I142" s="3"/>
      <c r="J142" s="3"/>
      <c r="K142" s="82"/>
    </row>
    <row r="143" spans="2:11" ht="12.75" customHeight="1" x14ac:dyDescent="0.25">
      <c r="B143" s="90"/>
      <c r="C143" s="40"/>
      <c r="D143" s="40"/>
      <c r="E143" s="3"/>
      <c r="F143" s="3"/>
      <c r="G143" s="40"/>
      <c r="H143" s="40"/>
      <c r="I143" s="3"/>
      <c r="J143" s="3"/>
      <c r="K143" s="82"/>
    </row>
    <row r="144" spans="2:11" ht="12.75" customHeight="1" x14ac:dyDescent="0.25">
      <c r="B144" s="90"/>
      <c r="C144" s="40"/>
      <c r="D144" s="40"/>
      <c r="E144" s="3"/>
      <c r="F144" s="3"/>
      <c r="G144" s="40"/>
      <c r="H144" s="40"/>
      <c r="I144" s="3"/>
      <c r="J144" s="3"/>
      <c r="K144" s="82"/>
    </row>
    <row r="145" spans="2:11" ht="12.75" customHeight="1" x14ac:dyDescent="0.25">
      <c r="B145" s="90"/>
      <c r="C145" s="40"/>
      <c r="D145" s="40"/>
      <c r="E145" s="3"/>
      <c r="F145" s="3"/>
      <c r="G145" s="40"/>
      <c r="H145" s="40"/>
      <c r="I145" s="3"/>
      <c r="J145" s="3"/>
      <c r="K145" s="82"/>
    </row>
    <row r="146" spans="2:11" ht="12.75" customHeight="1" x14ac:dyDescent="0.25">
      <c r="B146" s="90"/>
      <c r="C146" s="40"/>
      <c r="D146" s="40"/>
      <c r="E146" s="3"/>
      <c r="F146" s="3"/>
      <c r="G146" s="40"/>
      <c r="H146" s="40"/>
      <c r="I146" s="3"/>
      <c r="J146" s="3"/>
      <c r="K146" s="82"/>
    </row>
    <row r="147" spans="2:11" ht="12.75" customHeight="1" thickBot="1" x14ac:dyDescent="0.3">
      <c r="B147" s="101" t="s">
        <v>97</v>
      </c>
      <c r="C147" s="102"/>
      <c r="D147" s="102"/>
      <c r="E147" s="102"/>
      <c r="F147" s="102"/>
      <c r="G147" s="102"/>
      <c r="H147" s="102"/>
      <c r="I147" s="102"/>
      <c r="J147" s="102"/>
      <c r="K147" s="103"/>
    </row>
    <row r="148" spans="2:11" ht="12.75" customHeight="1" x14ac:dyDescent="0.25">
      <c r="B148" s="83"/>
      <c r="C148" s="83"/>
      <c r="D148" s="83"/>
      <c r="G148" s="83"/>
      <c r="H148" s="83"/>
    </row>
    <row r="149" spans="2:11" ht="12.75" customHeight="1" x14ac:dyDescent="0.2"/>
    <row r="150" spans="2:11" ht="12.75" customHeight="1" x14ac:dyDescent="0.2">
      <c r="B150" s="108" t="s">
        <v>9</v>
      </c>
      <c r="C150" s="108"/>
      <c r="D150" s="108"/>
      <c r="E150" s="108"/>
    </row>
    <row r="151" spans="2:11" ht="12.75" customHeight="1" x14ac:dyDescent="0.2">
      <c r="B151" s="100" t="s">
        <v>105</v>
      </c>
      <c r="C151" s="100"/>
      <c r="D151" s="100"/>
      <c r="E151" s="100"/>
      <c r="F151" s="100"/>
      <c r="G151" s="100"/>
      <c r="H151" s="100"/>
      <c r="I151" s="100"/>
      <c r="J151" s="100"/>
      <c r="K151" s="100"/>
    </row>
    <row r="152" spans="2:11" ht="12.75" customHeight="1" x14ac:dyDescent="0.2">
      <c r="B152" s="100"/>
      <c r="C152" s="100"/>
      <c r="D152" s="100"/>
      <c r="E152" s="100"/>
      <c r="F152" s="100"/>
      <c r="G152" s="100"/>
      <c r="H152" s="100"/>
      <c r="I152" s="100"/>
      <c r="J152" s="100"/>
      <c r="K152" s="100"/>
    </row>
    <row r="153" spans="2:11" ht="12.75" customHeight="1" x14ac:dyDescent="0.2">
      <c r="B153" s="100"/>
      <c r="C153" s="100"/>
      <c r="D153" s="100"/>
      <c r="E153" s="100"/>
      <c r="F153" s="100"/>
      <c r="G153" s="100"/>
      <c r="H153" s="100"/>
      <c r="I153" s="100"/>
      <c r="J153" s="100"/>
      <c r="K153" s="100"/>
    </row>
    <row r="154" spans="2:11" x14ac:dyDescent="0.2">
      <c r="B154" s="100"/>
      <c r="C154" s="100"/>
      <c r="D154" s="100"/>
      <c r="E154" s="100"/>
      <c r="F154" s="100"/>
      <c r="G154" s="100"/>
      <c r="H154" s="100"/>
      <c r="I154" s="100"/>
      <c r="J154" s="100"/>
      <c r="K154" s="100"/>
    </row>
    <row r="155" spans="2:11" ht="12.75" customHeight="1" x14ac:dyDescent="0.2">
      <c r="B155" s="51"/>
      <c r="C155" s="51"/>
      <c r="D155" s="51"/>
      <c r="E155" s="51"/>
      <c r="F155" s="51"/>
      <c r="G155" s="51"/>
      <c r="H155" s="51"/>
      <c r="I155" s="51"/>
    </row>
    <row r="156" spans="2:11" x14ac:dyDescent="0.2">
      <c r="B156" s="51"/>
      <c r="C156" s="51"/>
      <c r="D156" s="51"/>
      <c r="E156" s="51"/>
      <c r="F156" s="51"/>
      <c r="G156" s="51"/>
      <c r="H156" s="51"/>
      <c r="I156" s="51"/>
    </row>
    <row r="157" spans="2:11" x14ac:dyDescent="0.2">
      <c r="B157" s="51"/>
      <c r="C157" s="51"/>
      <c r="D157" s="51"/>
      <c r="E157" s="51"/>
      <c r="F157" s="51"/>
      <c r="G157" s="51"/>
      <c r="H157" s="51"/>
      <c r="I157" s="51"/>
    </row>
  </sheetData>
  <sheetProtection algorithmName="SHA-512" hashValue="MaUlYiEflOs3ZoULODU6R4bXx/2wyo5E1h3bfiG8NuhRJL+5EeiJ67E5R6hp0FF8JDrcx1gV4AyFqensRToBfg==" saltValue="8IlgQnZlkkoQAYjnN8Djrw==" spinCount="100000" sheet="1" objects="1" scenarios="1" selectLockedCells="1"/>
  <mergeCells count="19">
    <mergeCell ref="F36:I36"/>
    <mergeCell ref="F38:I38"/>
    <mergeCell ref="B38:D38"/>
    <mergeCell ref="K33:K34"/>
    <mergeCell ref="B23:K27"/>
    <mergeCell ref="B151:K154"/>
    <mergeCell ref="B74:K74"/>
    <mergeCell ref="B92:K92"/>
    <mergeCell ref="B110:K110"/>
    <mergeCell ref="B129:K129"/>
    <mergeCell ref="B147:K147"/>
    <mergeCell ref="B56:K56"/>
    <mergeCell ref="B29:K30"/>
    <mergeCell ref="B150:E150"/>
    <mergeCell ref="G77:H77"/>
    <mergeCell ref="G130:H130"/>
    <mergeCell ref="B130:D130"/>
    <mergeCell ref="J33:J34"/>
    <mergeCell ref="F33:I34"/>
  </mergeCells>
  <conditionalFormatting sqref="B38">
    <cfRule type="containsText" dxfId="108" priority="1" operator="containsText" text="Achtung! Montage mit Seitenteil nur bis Glasstärke 10,76 mm möglich.">
      <formula>NOT(ISERROR(SEARCH("Achtung! Montage mit Seitenteil nur bis Glasstärke 10,76 mm möglich.",B38)))</formula>
    </cfRule>
  </conditionalFormatting>
  <dataValidations count="1">
    <dataValidation type="list" allowBlank="1" showInputMessage="1" showErrorMessage="1" sqref="D37" xr:uid="{00000000-0002-0000-0000-000000000000}">
      <formula1>$E$1:$E$6</formula1>
    </dataValidation>
  </dataValidations>
  <hyperlinks>
    <hyperlink ref="B56:K56" location="'WM 1 F o S dW'!A1" display="Wandmontage 1 Flügel ohne Seitenteil bei durchlaufender Wand (WM 1 F o S dW)" xr:uid="{00000000-0004-0000-0000-000000000000}"/>
    <hyperlink ref="B74:K74" location="'DM 1 F o S dW'!A1" display="Deckenmontage 1 Flügel ohne Seitenteil bei durchlaufender Wand (DM 1 F o S dW)" xr:uid="{00000000-0004-0000-0000-000001000000}"/>
    <hyperlink ref="B92:K92" location="'WM 1 F o S ndW'!A1" display="Wandmontage 1 Flügel ohne Seitenteil bei nicht durchlaufender Wand (WM 1 F o S ndW)" xr:uid="{00000000-0004-0000-0000-000002000000}"/>
    <hyperlink ref="B110:K110" location="'DM 1 F o S ndW'!A1" display="Deckenmontage 1 Flügel ohne Seitenteil bei nicht durchlaufender Wand (DM 1 F o S ndW)" xr:uid="{00000000-0004-0000-0000-000003000000}"/>
    <hyperlink ref="B129:K129" location="'DM 1 F m S dW'!A1" display="Deckenmontage 1 Flügel mit Seitenteil bei durchlaufender Wand (DM 1 F o S dW)" xr:uid="{00000000-0004-0000-0000-000004000000}"/>
    <hyperlink ref="B147:K147" location="'DM 1 F m S ndW'!A1" display="Deckenmontage 1 Flügel mit Seitenteil bei nicht durchlaufender Wand (DM1 F m S ndW)" xr:uid="{00000000-0004-0000-0000-000005000000}"/>
  </hyperlinks>
  <pageMargins left="0.39370078740157483" right="0.39370078740157483" top="0.78740157480314965" bottom="0.78740157480314965"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38"/>
  <sheetViews>
    <sheetView workbookViewId="0">
      <selection activeCell="B3" sqref="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23</v>
      </c>
      <c r="D2" s="129"/>
      <c r="E2" s="129"/>
      <c r="F2" s="129"/>
      <c r="G2" s="129"/>
      <c r="H2" s="129"/>
      <c r="I2" s="129"/>
      <c r="J2" s="129"/>
      <c r="K2" s="129"/>
      <c r="L2" s="129"/>
      <c r="M2" s="129"/>
      <c r="N2" s="129"/>
    </row>
    <row r="3" spans="2:15" x14ac:dyDescent="0.25">
      <c r="B3" s="97" t="s">
        <v>78</v>
      </c>
      <c r="C3" s="73"/>
    </row>
    <row r="5" spans="2:15" ht="18.75" x14ac:dyDescent="0.4">
      <c r="B5" s="216" t="s">
        <v>76</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900-000000000000}">
      <formula1>$G$5:$G$6</formula1>
    </dataValidation>
  </dataValidations>
  <hyperlinks>
    <hyperlink ref="B3:C3" location="Startseite!A1" display="Startseite" xr:uid="{00000000-0004-0000-0900-000000000000}"/>
    <hyperlink ref="B2" location="'WM 1 F o S dW'!A1" display="Berechnung" xr:uid="{00000000-0004-0000-0900-000001000000}"/>
  </hyperlink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27</v>
      </c>
      <c r="D2" s="129"/>
      <c r="E2" s="129"/>
      <c r="F2" s="129"/>
      <c r="G2" s="129"/>
      <c r="H2" s="129"/>
      <c r="I2" s="129"/>
      <c r="J2" s="129"/>
      <c r="K2" s="129"/>
      <c r="L2" s="129"/>
      <c r="M2" s="129"/>
      <c r="N2" s="129"/>
    </row>
    <row r="3" spans="2:15" x14ac:dyDescent="0.25">
      <c r="B3" s="97" t="s">
        <v>78</v>
      </c>
      <c r="C3" s="73"/>
    </row>
    <row r="5" spans="2:15" ht="18.75" x14ac:dyDescent="0.4">
      <c r="B5" s="216" t="s">
        <v>91</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A00-000000000000}">
      <formula1>$G$5:$G$6</formula1>
    </dataValidation>
  </dataValidations>
  <hyperlinks>
    <hyperlink ref="B3:C3" location="Startseite!A1" display="Startseite" xr:uid="{00000000-0004-0000-0A00-000000000000}"/>
    <hyperlink ref="B2" location="'DM 1 F o S dW'!A1" display="Berechnung" xr:uid="{00000000-0004-0000-0A00-000001000000}"/>
  </hyperlink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28</v>
      </c>
      <c r="D2" s="129"/>
      <c r="E2" s="129"/>
      <c r="F2" s="129"/>
      <c r="G2" s="129"/>
      <c r="H2" s="129"/>
      <c r="I2" s="129"/>
      <c r="J2" s="129"/>
      <c r="K2" s="129"/>
      <c r="L2" s="129"/>
      <c r="M2" s="129"/>
      <c r="N2" s="129"/>
    </row>
    <row r="3" spans="2:15" x14ac:dyDescent="0.25">
      <c r="B3" s="97" t="s">
        <v>78</v>
      </c>
      <c r="C3" s="73"/>
    </row>
    <row r="5" spans="2:15" ht="18.75" x14ac:dyDescent="0.4">
      <c r="B5" s="216" t="s">
        <v>90</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B00-000000000000}">
      <formula1>$G$5:$G$6</formula1>
    </dataValidation>
  </dataValidations>
  <hyperlinks>
    <hyperlink ref="B3:C3" location="Startseite!A1" display="Startseite" xr:uid="{00000000-0004-0000-0B00-000000000000}"/>
    <hyperlink ref="B2" location="'DM 1 F o S dW'!A1" display="Berechnung" xr:uid="{00000000-0004-0000-0B00-000001000000}"/>
  </hyperlink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29</v>
      </c>
      <c r="D2" s="129"/>
      <c r="E2" s="129"/>
      <c r="F2" s="129"/>
      <c r="G2" s="129"/>
      <c r="H2" s="129"/>
      <c r="I2" s="129"/>
      <c r="J2" s="129"/>
      <c r="K2" s="129"/>
      <c r="L2" s="129"/>
      <c r="M2" s="129"/>
      <c r="N2" s="129"/>
    </row>
    <row r="3" spans="2:15" x14ac:dyDescent="0.25">
      <c r="B3" s="97" t="s">
        <v>78</v>
      </c>
      <c r="C3" s="73"/>
    </row>
    <row r="5" spans="2:15" ht="18.75" x14ac:dyDescent="0.4">
      <c r="B5" s="216" t="s">
        <v>89</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C00-000000000000}">
      <formula1>$G$5:$G$6</formula1>
    </dataValidation>
  </dataValidations>
  <hyperlinks>
    <hyperlink ref="B3:C3" location="Startseite!A1" display="Startseite" xr:uid="{00000000-0004-0000-0C00-000000000000}"/>
    <hyperlink ref="B2" location="'DM 1 F o S dW'!A1" display="Berechnung" xr:uid="{00000000-0004-0000-0C00-000001000000}"/>
  </hyperlink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37</v>
      </c>
      <c r="D2" s="129"/>
      <c r="E2" s="129"/>
      <c r="F2" s="129"/>
      <c r="G2" s="129"/>
      <c r="H2" s="129"/>
      <c r="I2" s="129"/>
      <c r="J2" s="129"/>
      <c r="K2" s="129"/>
      <c r="L2" s="129"/>
      <c r="M2" s="129"/>
      <c r="N2" s="129"/>
    </row>
    <row r="3" spans="2:15" x14ac:dyDescent="0.25">
      <c r="B3" s="97" t="s">
        <v>78</v>
      </c>
      <c r="C3" s="73"/>
    </row>
    <row r="5" spans="2:15" ht="18.75" x14ac:dyDescent="0.4">
      <c r="B5" s="216" t="s">
        <v>88</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D00-000000000000}">
      <formula1>$G$5:$G$6</formula1>
    </dataValidation>
  </dataValidations>
  <hyperlinks>
    <hyperlink ref="B3:C3" location="Startseite!A1" display="Startseite" xr:uid="{00000000-0004-0000-0D00-000000000000}"/>
    <hyperlink ref="B2" location="'WM 1 F o S ndW'!A1" display="Berechnung" xr:uid="{00000000-0004-0000-0D00-000001000000}"/>
  </hyperlink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38</v>
      </c>
      <c r="D2" s="129"/>
      <c r="E2" s="129"/>
      <c r="F2" s="129"/>
      <c r="G2" s="129"/>
      <c r="H2" s="129"/>
      <c r="I2" s="129"/>
      <c r="J2" s="129"/>
      <c r="K2" s="129"/>
      <c r="L2" s="129"/>
      <c r="M2" s="129"/>
      <c r="N2" s="129"/>
    </row>
    <row r="3" spans="2:15" x14ac:dyDescent="0.25">
      <c r="B3" s="97" t="s">
        <v>78</v>
      </c>
      <c r="C3" s="73"/>
    </row>
    <row r="5" spans="2:15" ht="18.75" x14ac:dyDescent="0.4">
      <c r="B5" s="216" t="s">
        <v>87</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E00-000000000000}">
      <formula1>$G$5:$G$6</formula1>
    </dataValidation>
  </dataValidations>
  <hyperlinks>
    <hyperlink ref="B3:C3" location="Startseite!A1" display="Startseite" xr:uid="{00000000-0004-0000-0E00-000000000000}"/>
    <hyperlink ref="B2" location="'WM 1 F o S ndW'!A1" display="Berechnung" xr:uid="{00000000-0004-0000-0E00-000001000000}"/>
  </hyperlink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39</v>
      </c>
      <c r="D2" s="129"/>
      <c r="E2" s="129"/>
      <c r="F2" s="129"/>
      <c r="G2" s="129"/>
      <c r="H2" s="129"/>
      <c r="I2" s="129"/>
      <c r="J2" s="129"/>
      <c r="K2" s="129"/>
      <c r="L2" s="129"/>
      <c r="M2" s="129"/>
      <c r="N2" s="129"/>
    </row>
    <row r="3" spans="2:15" x14ac:dyDescent="0.25">
      <c r="B3" s="97" t="s">
        <v>78</v>
      </c>
      <c r="C3" s="73"/>
    </row>
    <row r="5" spans="2:15" ht="18.75" x14ac:dyDescent="0.4">
      <c r="B5" s="216" t="s">
        <v>86</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F00-000000000000}">
      <formula1>$G$5:$G$6</formula1>
    </dataValidation>
  </dataValidations>
  <hyperlinks>
    <hyperlink ref="B3:C3" location="Startseite!A1" display="Startseite" xr:uid="{00000000-0004-0000-0F00-000000000000}"/>
    <hyperlink ref="B2" location="'WM 1 F o S ndW'!A1" display="Berechnung" xr:uid="{00000000-0004-0000-0F00-000001000000}"/>
  </hyperlinks>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O38"/>
  <sheetViews>
    <sheetView workbookViewId="0">
      <selection activeCell="M43" sqref="M4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40</v>
      </c>
      <c r="D2" s="129"/>
      <c r="E2" s="129"/>
      <c r="F2" s="129"/>
      <c r="G2" s="129"/>
      <c r="H2" s="129"/>
      <c r="I2" s="129"/>
      <c r="J2" s="129"/>
      <c r="K2" s="129"/>
      <c r="L2" s="129"/>
      <c r="M2" s="129"/>
      <c r="N2" s="129"/>
    </row>
    <row r="3" spans="2:15" x14ac:dyDescent="0.25">
      <c r="B3" s="97" t="s">
        <v>78</v>
      </c>
      <c r="C3" s="73"/>
    </row>
    <row r="5" spans="2:15" ht="18.75" x14ac:dyDescent="0.4">
      <c r="B5" s="216" t="s">
        <v>85</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1000-000000000000}">
      <formula1>$G$5:$G$6</formula1>
    </dataValidation>
  </dataValidations>
  <hyperlinks>
    <hyperlink ref="B3:C3" location="Startseite!A1" display="Startseite" xr:uid="{00000000-0004-0000-1000-000000000000}"/>
    <hyperlink ref="B2" location="'DM 1 F o S ndW'!A1" display="Berechnung" xr:uid="{00000000-0004-0000-1000-000001000000}"/>
  </hyperlinks>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41</v>
      </c>
      <c r="D2" s="129"/>
      <c r="E2" s="129"/>
      <c r="F2" s="129"/>
      <c r="G2" s="129"/>
      <c r="H2" s="129"/>
      <c r="I2" s="129"/>
      <c r="J2" s="129"/>
      <c r="K2" s="129"/>
      <c r="L2" s="129"/>
      <c r="M2" s="129"/>
      <c r="N2" s="129"/>
    </row>
    <row r="3" spans="2:15" x14ac:dyDescent="0.25">
      <c r="B3" s="97" t="s">
        <v>78</v>
      </c>
      <c r="C3" s="73"/>
    </row>
    <row r="5" spans="2:15" ht="18.75" x14ac:dyDescent="0.4">
      <c r="B5" s="216" t="s">
        <v>84</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1100-000000000000}">
      <formula1>$G$5:$G$6</formula1>
    </dataValidation>
  </dataValidations>
  <hyperlinks>
    <hyperlink ref="B3:C3" location="Startseite!A1" display="Startseite" xr:uid="{00000000-0004-0000-1100-000000000000}"/>
    <hyperlink ref="B2" location="'DM 1 F o S ndW'!A1" display="Berechnung" xr:uid="{00000000-0004-0000-1100-000001000000}"/>
  </hyperlink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42</v>
      </c>
      <c r="D2" s="129"/>
      <c r="E2" s="129"/>
      <c r="F2" s="129"/>
      <c r="G2" s="129"/>
      <c r="H2" s="129"/>
      <c r="I2" s="129"/>
      <c r="J2" s="129"/>
      <c r="K2" s="129"/>
      <c r="L2" s="129"/>
      <c r="M2" s="129"/>
      <c r="N2" s="129"/>
    </row>
    <row r="3" spans="2:15" x14ac:dyDescent="0.25">
      <c r="B3" s="97" t="s">
        <v>78</v>
      </c>
      <c r="C3" s="73"/>
    </row>
    <row r="5" spans="2:15" ht="18.75" x14ac:dyDescent="0.4">
      <c r="B5" s="216" t="s">
        <v>83</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1200-000000000000}">
      <formula1>$G$5:$G$6</formula1>
    </dataValidation>
  </dataValidations>
  <hyperlinks>
    <hyperlink ref="B3:C3" location="Startseite!A1" display="Startseite" xr:uid="{00000000-0004-0000-1200-000000000000}"/>
    <hyperlink ref="B2" location="'DM 1 F o S ndW'!A1" display="Berechnung" xr:uid="{00000000-0004-0000-1200-000001000000}"/>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AB105"/>
  <sheetViews>
    <sheetView topLeftCell="A10" zoomScaleNormal="100" workbookViewId="0">
      <pane ySplit="30" topLeftCell="A40" activePane="bottomLeft" state="frozen"/>
      <selection activeCell="A10" sqref="A10"/>
      <selection pane="bottomLeft" activeCell="A10" sqref="A10"/>
    </sheetView>
  </sheetViews>
  <sheetFormatPr baseColWidth="10" defaultRowHeight="12.75" x14ac:dyDescent="0.2"/>
  <cols>
    <col min="1" max="1" width="3.5703125" style="1" customWidth="1"/>
    <col min="2" max="2" width="5.5703125" style="1" bestFit="1" customWidth="1"/>
    <col min="3" max="4" width="12.140625" style="1" customWidth="1"/>
    <col min="5" max="5" width="5.42578125" style="1" bestFit="1" customWidth="1"/>
    <col min="6" max="8" width="12.140625" style="1" customWidth="1"/>
    <col min="9" max="9" width="12.140625" style="10" customWidth="1"/>
    <col min="10" max="10" width="3.5703125" style="1" customWidth="1"/>
    <col min="11" max="11" width="5.42578125" style="1" bestFit="1" customWidth="1"/>
    <col min="12" max="16" width="12.140625" style="1" customWidth="1"/>
    <col min="17" max="17" width="5.42578125" style="1" bestFit="1" customWidth="1"/>
    <col min="18" max="18" width="12.140625" style="10" customWidth="1"/>
    <col min="19" max="19" width="3.5703125" style="1" customWidth="1"/>
    <col min="20" max="20" width="5.42578125" style="1" bestFit="1" customWidth="1"/>
    <col min="21" max="25" width="12.140625" style="1" customWidth="1"/>
    <col min="26" max="26" width="5.42578125" style="1" bestFit="1" customWidth="1"/>
    <col min="27" max="27" width="12.140625" style="10" customWidth="1"/>
    <col min="28" max="16384" width="11.42578125" style="1"/>
  </cols>
  <sheetData>
    <row r="1" spans="2:28" hidden="1" x14ac:dyDescent="0.2"/>
    <row r="2" spans="2:28" hidden="1" x14ac:dyDescent="0.2">
      <c r="B2" s="1">
        <f>I51/I49</f>
        <v>0.17911854819703041</v>
      </c>
      <c r="K2" s="1">
        <f>R51/R49</f>
        <v>0.17911854819703041</v>
      </c>
      <c r="T2" s="1">
        <f>AA51/AA49</f>
        <v>0.17911854819703041</v>
      </c>
      <c r="V2" s="36"/>
      <c r="W2" s="36"/>
      <c r="X2" s="36"/>
      <c r="Y2" s="36"/>
      <c r="Z2" s="36"/>
      <c r="AA2" s="36"/>
    </row>
    <row r="3" spans="2:28" hidden="1" x14ac:dyDescent="0.2">
      <c r="V3" s="36"/>
      <c r="W3" s="36"/>
      <c r="X3" s="36"/>
      <c r="Y3" s="36"/>
      <c r="Z3" s="36"/>
      <c r="AA3" s="36"/>
    </row>
    <row r="4" spans="2:28" hidden="1" x14ac:dyDescent="0.2">
      <c r="V4" s="36"/>
      <c r="W4" s="36"/>
      <c r="X4" s="36"/>
      <c r="Y4" s="36"/>
      <c r="Z4" s="36"/>
      <c r="AA4" s="36"/>
    </row>
    <row r="5" spans="2:28" hidden="1" x14ac:dyDescent="0.2">
      <c r="V5" s="36"/>
      <c r="W5" s="36"/>
      <c r="X5" s="36"/>
      <c r="Y5" s="36"/>
      <c r="Z5" s="36"/>
      <c r="AA5" s="36"/>
    </row>
    <row r="6" spans="2:28" hidden="1" x14ac:dyDescent="0.2">
      <c r="V6" s="36"/>
      <c r="W6" s="36"/>
      <c r="X6" s="36"/>
      <c r="Y6" s="36"/>
      <c r="Z6" s="36"/>
      <c r="AA6" s="36"/>
    </row>
    <row r="7" spans="2:28" hidden="1" x14ac:dyDescent="0.2">
      <c r="S7" s="3"/>
      <c r="T7" s="3"/>
      <c r="U7" s="3"/>
      <c r="V7" s="50"/>
      <c r="W7" s="50"/>
      <c r="X7" s="50"/>
      <c r="Y7" s="50"/>
      <c r="Z7" s="50"/>
      <c r="AA7" s="50"/>
      <c r="AB7" s="3"/>
    </row>
    <row r="8" spans="2:28" hidden="1" x14ac:dyDescent="0.2">
      <c r="S8" s="3"/>
      <c r="T8" s="3"/>
      <c r="U8" s="3"/>
      <c r="V8" s="50"/>
      <c r="W8" s="50"/>
      <c r="X8" s="50"/>
      <c r="Y8" s="50"/>
      <c r="Z8" s="50"/>
      <c r="AA8" s="50"/>
      <c r="AB8" s="3"/>
    </row>
    <row r="9" spans="2:28" ht="15" hidden="1" customHeight="1" x14ac:dyDescent="0.2">
      <c r="S9" s="3"/>
      <c r="T9" s="3"/>
      <c r="U9" s="3"/>
      <c r="V9" s="50"/>
      <c r="W9" s="50"/>
      <c r="X9" s="50"/>
      <c r="Y9" s="50"/>
      <c r="Z9" s="50"/>
      <c r="AA9" s="50"/>
      <c r="AB9" s="3"/>
    </row>
    <row r="10" spans="2:28" ht="12.75" customHeight="1" x14ac:dyDescent="0.2">
      <c r="S10" s="3"/>
      <c r="T10" s="49"/>
      <c r="U10" s="49"/>
      <c r="V10" s="49"/>
      <c r="W10" s="49"/>
      <c r="X10" s="49"/>
      <c r="Y10" s="49"/>
      <c r="Z10" s="49"/>
      <c r="AA10" s="49"/>
      <c r="AB10" s="3"/>
    </row>
    <row r="11" spans="2:28" ht="12.75" customHeight="1" x14ac:dyDescent="0.25">
      <c r="B11" s="138" t="s">
        <v>78</v>
      </c>
      <c r="C11" s="138"/>
      <c r="S11" s="3"/>
      <c r="T11" s="49"/>
      <c r="U11" s="49"/>
      <c r="V11" s="49"/>
      <c r="W11" s="49"/>
      <c r="X11" s="49"/>
      <c r="Y11" s="49"/>
      <c r="Z11" s="49"/>
      <c r="AA11" s="49"/>
      <c r="AB11" s="3"/>
    </row>
    <row r="12" spans="2:28" ht="12.75" customHeight="1" x14ac:dyDescent="0.2">
      <c r="S12" s="3"/>
      <c r="T12" s="49"/>
      <c r="U12" s="49"/>
      <c r="V12" s="49"/>
      <c r="W12" s="49"/>
      <c r="X12" s="49"/>
      <c r="Y12" s="49"/>
      <c r="Z12" s="49"/>
      <c r="AA12" s="49"/>
      <c r="AB12" s="3"/>
    </row>
    <row r="13" spans="2:28" ht="12.75" customHeight="1" x14ac:dyDescent="0.2">
      <c r="S13" s="3"/>
      <c r="T13" s="49"/>
      <c r="U13" s="49"/>
      <c r="V13" s="49"/>
      <c r="W13" s="49"/>
      <c r="X13" s="49"/>
      <c r="Y13" s="49"/>
      <c r="Z13" s="49"/>
      <c r="AA13" s="49"/>
      <c r="AB13" s="3"/>
    </row>
    <row r="14" spans="2:28" ht="12.75" customHeight="1" x14ac:dyDescent="0.2">
      <c r="S14" s="3"/>
      <c r="T14" s="49"/>
      <c r="U14" s="49"/>
      <c r="V14" s="49"/>
      <c r="W14" s="49"/>
      <c r="X14" s="49"/>
      <c r="Y14" s="49"/>
      <c r="Z14" s="49"/>
      <c r="AA14" s="49"/>
      <c r="AB14" s="3"/>
    </row>
    <row r="15" spans="2:28" ht="12.75" customHeight="1" x14ac:dyDescent="0.2">
      <c r="S15" s="3"/>
      <c r="T15" s="49"/>
      <c r="U15" s="49"/>
      <c r="V15" s="49"/>
      <c r="W15" s="49"/>
      <c r="X15" s="49"/>
      <c r="Y15" s="49"/>
      <c r="Z15" s="49"/>
      <c r="AA15" s="49"/>
      <c r="AB15" s="3"/>
    </row>
    <row r="16" spans="2:28" ht="12.75" customHeight="1" x14ac:dyDescent="0.2">
      <c r="S16" s="3"/>
      <c r="T16" s="49"/>
      <c r="U16" s="49"/>
      <c r="V16" s="49"/>
      <c r="W16" s="49"/>
      <c r="X16" s="49"/>
      <c r="Y16" s="49"/>
      <c r="Z16" s="49"/>
      <c r="AA16" s="49"/>
      <c r="AB16" s="3"/>
    </row>
    <row r="17" spans="2:28" ht="12.75" customHeight="1" x14ac:dyDescent="0.2">
      <c r="S17" s="3"/>
      <c r="T17" s="49"/>
      <c r="U17" s="49"/>
      <c r="V17" s="49"/>
      <c r="W17" s="49"/>
      <c r="X17" s="49"/>
      <c r="Y17" s="49"/>
      <c r="Z17" s="49"/>
      <c r="AA17" s="49"/>
      <c r="AB17" s="3"/>
    </row>
    <row r="18" spans="2:28" ht="12.75" customHeight="1" x14ac:dyDescent="0.2">
      <c r="S18" s="3"/>
      <c r="T18" s="49"/>
      <c r="U18" s="49"/>
      <c r="V18" s="49"/>
      <c r="W18" s="49"/>
      <c r="X18" s="49"/>
      <c r="Y18" s="49"/>
      <c r="Z18" s="49"/>
      <c r="AA18" s="49"/>
      <c r="AB18" s="3"/>
    </row>
    <row r="19" spans="2:28" ht="13.5" thickBot="1" x14ac:dyDescent="0.25"/>
    <row r="20" spans="2:28" ht="13.5" thickBot="1" x14ac:dyDescent="0.25">
      <c r="B20" s="132" t="s">
        <v>10</v>
      </c>
      <c r="C20" s="133"/>
      <c r="D20" s="133"/>
      <c r="E20" s="133"/>
      <c r="F20" s="133"/>
      <c r="G20" s="133"/>
      <c r="H20" s="133"/>
      <c r="I20" s="134"/>
      <c r="K20" s="132" t="s">
        <v>21</v>
      </c>
      <c r="L20" s="133"/>
      <c r="M20" s="133"/>
      <c r="N20" s="133"/>
      <c r="O20" s="133"/>
      <c r="P20" s="133"/>
      <c r="Q20" s="133"/>
      <c r="R20" s="134"/>
      <c r="T20" s="132" t="s">
        <v>23</v>
      </c>
      <c r="U20" s="133"/>
      <c r="V20" s="133"/>
      <c r="W20" s="133"/>
      <c r="X20" s="133"/>
      <c r="Y20" s="133"/>
      <c r="Z20" s="133"/>
      <c r="AA20" s="134"/>
    </row>
    <row r="21" spans="2:28" x14ac:dyDescent="0.2">
      <c r="B21" s="76"/>
      <c r="C21" s="76"/>
      <c r="D21" s="76"/>
      <c r="E21" s="76"/>
      <c r="F21" s="76"/>
      <c r="G21" s="76"/>
      <c r="H21" s="76"/>
      <c r="I21" s="76"/>
      <c r="K21" s="35"/>
      <c r="L21" s="35"/>
      <c r="M21" s="35"/>
      <c r="N21" s="35"/>
      <c r="O21" s="35"/>
      <c r="P21" s="35"/>
      <c r="Q21" s="35"/>
      <c r="R21" s="35"/>
      <c r="T21" s="35"/>
      <c r="U21" s="35"/>
      <c r="V21" s="35"/>
      <c r="W21" s="35"/>
      <c r="X21" s="35"/>
      <c r="Y21" s="35"/>
      <c r="Z21" s="35"/>
      <c r="AA21" s="35"/>
    </row>
    <row r="22" spans="2:28" s="70" customFormat="1" x14ac:dyDescent="0.2">
      <c r="B22" s="136" t="s">
        <v>73</v>
      </c>
      <c r="C22" s="136"/>
      <c r="D22" s="136"/>
      <c r="E22" s="136"/>
      <c r="F22" s="136"/>
      <c r="G22" s="136"/>
      <c r="H22" s="136"/>
      <c r="I22" s="136"/>
      <c r="K22" s="137" t="s">
        <v>75</v>
      </c>
      <c r="L22" s="137"/>
      <c r="M22" s="137"/>
      <c r="N22" s="137"/>
      <c r="O22" s="137"/>
      <c r="P22" s="137"/>
      <c r="Q22" s="137"/>
      <c r="R22" s="137"/>
      <c r="T22" s="135" t="s">
        <v>76</v>
      </c>
      <c r="U22" s="135"/>
      <c r="V22" s="135"/>
      <c r="W22" s="135"/>
      <c r="X22" s="135"/>
      <c r="Y22" s="135"/>
      <c r="Z22" s="135"/>
      <c r="AA22" s="135"/>
    </row>
    <row r="23" spans="2:28" ht="12.75" customHeight="1" x14ac:dyDescent="0.2">
      <c r="B23" s="116"/>
      <c r="C23" s="116"/>
      <c r="D23" s="116"/>
      <c r="E23" s="116"/>
      <c r="F23" s="116"/>
      <c r="G23" s="116"/>
      <c r="H23" s="116"/>
      <c r="I23" s="116"/>
      <c r="K23" s="35"/>
      <c r="L23" s="35"/>
      <c r="M23" s="35"/>
      <c r="N23" s="35"/>
      <c r="O23" s="35"/>
      <c r="P23" s="35"/>
      <c r="Q23" s="35"/>
      <c r="R23" s="35"/>
      <c r="T23" s="35"/>
      <c r="U23" s="35"/>
      <c r="V23" s="35"/>
      <c r="W23" s="35"/>
      <c r="X23" s="35"/>
      <c r="Y23" s="35"/>
      <c r="Z23" s="35"/>
      <c r="AA23" s="35"/>
    </row>
    <row r="24" spans="2:28" ht="12.75" customHeight="1" x14ac:dyDescent="0.2">
      <c r="B24" s="116"/>
      <c r="C24" s="116"/>
      <c r="D24" s="116"/>
      <c r="E24" s="116"/>
      <c r="F24" s="116"/>
      <c r="G24" s="116"/>
      <c r="H24" s="116"/>
      <c r="I24" s="116"/>
      <c r="K24" s="35"/>
      <c r="L24" s="35"/>
      <c r="M24" s="35"/>
      <c r="N24" s="35"/>
      <c r="O24" s="35"/>
      <c r="P24" s="35"/>
      <c r="Q24" s="35"/>
      <c r="R24" s="35"/>
      <c r="T24" s="35"/>
      <c r="U24" s="35"/>
      <c r="V24" s="35"/>
      <c r="W24" s="35"/>
      <c r="X24" s="35"/>
      <c r="Y24" s="35"/>
      <c r="Z24" s="35"/>
      <c r="AA24" s="35"/>
    </row>
    <row r="25" spans="2:28" ht="12.75" customHeight="1" x14ac:dyDescent="0.2">
      <c r="B25" s="116"/>
      <c r="C25" s="116"/>
      <c r="D25" s="116"/>
      <c r="E25" s="116"/>
      <c r="F25" s="116"/>
      <c r="G25" s="116"/>
      <c r="H25" s="116"/>
      <c r="I25" s="116"/>
      <c r="K25" s="35"/>
      <c r="L25" s="35"/>
      <c r="M25" s="35"/>
      <c r="N25" s="35"/>
      <c r="O25" s="35"/>
      <c r="P25" s="35"/>
      <c r="Q25" s="35"/>
      <c r="R25" s="35"/>
      <c r="T25" s="35"/>
      <c r="U25" s="35"/>
      <c r="V25" s="35"/>
      <c r="W25" s="35"/>
      <c r="X25" s="35"/>
      <c r="Y25" s="35"/>
      <c r="Z25" s="35"/>
      <c r="AA25" s="35"/>
    </row>
    <row r="26" spans="2:28" ht="12.75" customHeight="1" x14ac:dyDescent="0.2">
      <c r="B26" s="116"/>
      <c r="C26" s="116"/>
      <c r="D26" s="116"/>
      <c r="E26" s="116"/>
      <c r="F26" s="116"/>
      <c r="G26" s="116"/>
      <c r="H26" s="116"/>
      <c r="I26" s="116"/>
      <c r="K26" s="35"/>
      <c r="L26" s="35"/>
      <c r="M26" s="35"/>
      <c r="N26" s="35"/>
      <c r="O26" s="35"/>
      <c r="P26" s="35"/>
      <c r="Q26" s="35"/>
      <c r="R26" s="35"/>
      <c r="T26" s="35"/>
      <c r="U26" s="35"/>
      <c r="V26" s="35"/>
      <c r="W26" s="35"/>
      <c r="X26" s="35"/>
      <c r="Y26" s="35"/>
      <c r="Z26" s="35"/>
      <c r="AA26" s="35"/>
    </row>
    <row r="27" spans="2:28" ht="12.75" customHeight="1" x14ac:dyDescent="0.2">
      <c r="B27" s="116"/>
      <c r="C27" s="116"/>
      <c r="D27" s="116"/>
      <c r="E27" s="116"/>
      <c r="F27" s="116"/>
      <c r="G27" s="116"/>
      <c r="H27" s="116"/>
      <c r="I27" s="116"/>
      <c r="K27" s="35"/>
      <c r="L27" s="35"/>
      <c r="M27" s="35"/>
      <c r="N27" s="35"/>
      <c r="O27" s="35"/>
      <c r="P27" s="35"/>
      <c r="Q27" s="35"/>
      <c r="R27" s="35"/>
      <c r="T27" s="35"/>
      <c r="U27" s="35"/>
      <c r="V27" s="35"/>
      <c r="W27" s="35"/>
      <c r="X27" s="35"/>
      <c r="Y27" s="35"/>
      <c r="Z27" s="35"/>
      <c r="AA27" s="35"/>
    </row>
    <row r="28" spans="2:28" ht="12.75" customHeight="1" x14ac:dyDescent="0.2">
      <c r="B28" s="116"/>
      <c r="C28" s="116"/>
      <c r="D28" s="116"/>
      <c r="E28" s="116"/>
      <c r="F28" s="116"/>
      <c r="G28" s="116"/>
      <c r="H28" s="116"/>
      <c r="I28" s="116"/>
      <c r="K28" s="35"/>
      <c r="L28" s="35"/>
      <c r="M28" s="35"/>
      <c r="N28" s="35"/>
      <c r="O28" s="35"/>
      <c r="P28" s="35"/>
      <c r="Q28" s="35"/>
      <c r="R28" s="35"/>
      <c r="T28" s="35"/>
      <c r="U28" s="35"/>
      <c r="V28" s="35"/>
      <c r="W28" s="35"/>
      <c r="X28" s="35"/>
      <c r="Y28" s="35"/>
      <c r="Z28" s="35"/>
      <c r="AA28" s="35"/>
    </row>
    <row r="29" spans="2:28" ht="12.75" customHeight="1" x14ac:dyDescent="0.2">
      <c r="B29" s="116"/>
      <c r="C29" s="116"/>
      <c r="D29" s="116"/>
      <c r="E29" s="116"/>
      <c r="F29" s="116"/>
      <c r="G29" s="116"/>
      <c r="H29" s="116"/>
      <c r="I29" s="116"/>
      <c r="K29" s="35"/>
      <c r="L29" s="35"/>
      <c r="M29" s="35"/>
      <c r="N29" s="35"/>
      <c r="O29" s="35"/>
      <c r="P29" s="35"/>
      <c r="Q29" s="35"/>
      <c r="R29" s="35"/>
      <c r="T29" s="35"/>
      <c r="U29" s="35"/>
      <c r="V29" s="35"/>
      <c r="W29" s="35"/>
      <c r="X29" s="35"/>
      <c r="Y29" s="35"/>
      <c r="Z29" s="35"/>
      <c r="AA29" s="35"/>
    </row>
    <row r="30" spans="2:28" ht="12.75" customHeight="1" x14ac:dyDescent="0.2">
      <c r="B30" s="116"/>
      <c r="C30" s="116"/>
      <c r="D30" s="116"/>
      <c r="E30" s="116"/>
      <c r="F30" s="116"/>
      <c r="G30" s="116"/>
      <c r="H30" s="116"/>
      <c r="I30" s="116"/>
      <c r="K30" s="35"/>
      <c r="L30" s="35"/>
      <c r="M30" s="35"/>
      <c r="N30" s="35"/>
      <c r="O30" s="35"/>
      <c r="P30" s="35"/>
      <c r="Q30" s="35"/>
      <c r="R30" s="35"/>
      <c r="T30" s="35"/>
      <c r="U30" s="35"/>
      <c r="V30" s="35"/>
      <c r="W30" s="35"/>
      <c r="X30" s="35"/>
      <c r="Y30" s="35"/>
      <c r="Z30" s="35"/>
      <c r="AA30" s="35"/>
    </row>
    <row r="31" spans="2:28" ht="12.75" customHeight="1" x14ac:dyDescent="0.2">
      <c r="B31" s="116"/>
      <c r="C31" s="116"/>
      <c r="D31" s="116"/>
      <c r="E31" s="116"/>
      <c r="F31" s="116"/>
      <c r="G31" s="116"/>
      <c r="H31" s="116"/>
      <c r="I31" s="116"/>
      <c r="K31" s="35"/>
      <c r="L31" s="35"/>
      <c r="M31" s="35"/>
      <c r="N31" s="35"/>
      <c r="O31" s="35"/>
      <c r="P31" s="35"/>
      <c r="Q31" s="35"/>
      <c r="R31" s="35"/>
      <c r="T31" s="35"/>
      <c r="U31" s="35"/>
      <c r="V31" s="35"/>
      <c r="W31" s="35"/>
      <c r="X31" s="35"/>
      <c r="Y31" s="35"/>
      <c r="Z31" s="35"/>
      <c r="AA31" s="35"/>
    </row>
    <row r="32" spans="2:28" ht="12.75" customHeight="1" x14ac:dyDescent="0.2">
      <c r="B32" s="116"/>
      <c r="C32" s="116"/>
      <c r="D32" s="116"/>
      <c r="E32" s="116"/>
      <c r="F32" s="116"/>
      <c r="G32" s="116"/>
      <c r="H32" s="116"/>
      <c r="I32" s="116"/>
      <c r="K32" s="35"/>
      <c r="L32" s="35"/>
      <c r="M32" s="35"/>
      <c r="N32" s="35"/>
      <c r="O32" s="35"/>
      <c r="P32" s="35"/>
      <c r="Q32" s="35"/>
      <c r="R32" s="35"/>
      <c r="T32" s="35"/>
      <c r="U32" s="35"/>
      <c r="V32" s="35"/>
      <c r="W32" s="35"/>
      <c r="X32" s="35"/>
      <c r="Y32" s="35"/>
      <c r="Z32" s="35"/>
      <c r="AA32" s="35"/>
    </row>
    <row r="33" spans="2:27" ht="12.75" customHeight="1" x14ac:dyDescent="0.2">
      <c r="B33" s="116"/>
      <c r="C33" s="116"/>
      <c r="D33" s="116"/>
      <c r="E33" s="116"/>
      <c r="F33" s="116"/>
      <c r="G33" s="116"/>
      <c r="H33" s="116"/>
      <c r="I33" s="116"/>
      <c r="K33" s="35"/>
      <c r="L33" s="35"/>
      <c r="M33" s="35"/>
      <c r="N33" s="35"/>
      <c r="O33" s="35"/>
      <c r="P33" s="35"/>
      <c r="Q33" s="35"/>
      <c r="R33" s="35"/>
      <c r="T33" s="35"/>
      <c r="U33" s="35"/>
      <c r="V33" s="35"/>
      <c r="W33" s="35"/>
      <c r="X33" s="35"/>
      <c r="Y33" s="35"/>
      <c r="Z33" s="35"/>
      <c r="AA33" s="35"/>
    </row>
    <row r="34" spans="2:27" ht="12.75" customHeight="1" x14ac:dyDescent="0.2">
      <c r="B34" s="116"/>
      <c r="C34" s="116"/>
      <c r="D34" s="116"/>
      <c r="E34" s="116"/>
      <c r="F34" s="116"/>
      <c r="G34" s="116"/>
      <c r="H34" s="116"/>
      <c r="I34" s="116"/>
      <c r="K34" s="35"/>
      <c r="L34" s="35"/>
      <c r="M34" s="35"/>
      <c r="N34" s="35"/>
      <c r="O34" s="35"/>
      <c r="P34" s="35"/>
      <c r="Q34" s="35"/>
      <c r="R34" s="35"/>
      <c r="T34" s="35"/>
      <c r="U34" s="35"/>
      <c r="V34" s="35"/>
      <c r="W34" s="35"/>
      <c r="X34" s="35"/>
      <c r="Y34" s="35"/>
      <c r="Z34" s="35"/>
      <c r="AA34" s="35"/>
    </row>
    <row r="35" spans="2:27" ht="12.75" customHeight="1" x14ac:dyDescent="0.2">
      <c r="B35" s="116"/>
      <c r="C35" s="116"/>
      <c r="D35" s="116"/>
      <c r="E35" s="116"/>
      <c r="F35" s="116"/>
      <c r="G35" s="116"/>
      <c r="H35" s="116"/>
      <c r="I35" s="116"/>
    </row>
    <row r="36" spans="2:27" ht="12.75" customHeight="1" x14ac:dyDescent="0.2">
      <c r="B36" s="116"/>
      <c r="C36" s="116"/>
      <c r="D36" s="116"/>
      <c r="E36" s="116"/>
      <c r="F36" s="116"/>
      <c r="G36" s="116"/>
      <c r="H36" s="116"/>
      <c r="I36" s="116"/>
    </row>
    <row r="37" spans="2:27" ht="12.75" customHeight="1" x14ac:dyDescent="0.2">
      <c r="B37" s="116"/>
      <c r="C37" s="116"/>
      <c r="D37" s="116"/>
      <c r="E37" s="116"/>
      <c r="F37" s="116"/>
      <c r="G37" s="116"/>
      <c r="H37" s="116"/>
      <c r="I37" s="116"/>
    </row>
    <row r="38" spans="2:27" ht="12.75" customHeight="1" x14ac:dyDescent="0.2">
      <c r="B38" s="116"/>
      <c r="C38" s="116"/>
      <c r="D38" s="116"/>
      <c r="E38" s="116"/>
      <c r="F38" s="116"/>
      <c r="G38" s="116"/>
      <c r="H38" s="116"/>
      <c r="I38" s="116"/>
      <c r="K38" s="3"/>
      <c r="L38" s="3"/>
      <c r="M38" s="3"/>
      <c r="N38" s="3"/>
      <c r="O38" s="3"/>
      <c r="P38" s="3"/>
      <c r="Q38" s="3"/>
      <c r="R38" s="16"/>
      <c r="S38" s="3"/>
      <c r="T38" s="3"/>
      <c r="U38" s="3"/>
      <c r="V38" s="3"/>
      <c r="W38" s="3"/>
      <c r="X38" s="3"/>
      <c r="Y38" s="3"/>
      <c r="Z38" s="3"/>
      <c r="AA38" s="16"/>
    </row>
    <row r="39" spans="2:27" ht="12.75" customHeight="1" x14ac:dyDescent="0.2">
      <c r="B39" s="116"/>
      <c r="C39" s="116"/>
      <c r="D39" s="116"/>
      <c r="E39" s="116"/>
      <c r="F39" s="116"/>
      <c r="G39" s="116"/>
      <c r="H39" s="116"/>
      <c r="I39" s="116"/>
      <c r="K39" s="3"/>
      <c r="L39" s="3"/>
      <c r="M39" s="3"/>
      <c r="N39" s="3"/>
      <c r="O39" s="3"/>
      <c r="P39" s="3"/>
      <c r="Q39" s="3"/>
      <c r="R39" s="16"/>
      <c r="S39" s="3"/>
      <c r="T39" s="3"/>
      <c r="U39" s="3"/>
      <c r="V39" s="3"/>
      <c r="W39" s="3"/>
      <c r="X39" s="3"/>
      <c r="Y39" s="3"/>
      <c r="Z39" s="3"/>
      <c r="AA39" s="16"/>
    </row>
    <row r="40" spans="2:27" s="3" customFormat="1" x14ac:dyDescent="0.2">
      <c r="B40" s="129"/>
      <c r="C40" s="129"/>
      <c r="D40" s="129"/>
      <c r="E40" s="129"/>
      <c r="F40" s="129"/>
      <c r="G40" s="129"/>
      <c r="H40" s="129"/>
      <c r="I40" s="129"/>
      <c r="K40" s="129"/>
      <c r="L40" s="129"/>
      <c r="M40" s="129"/>
      <c r="N40" s="129"/>
      <c r="O40" s="129"/>
      <c r="P40" s="129"/>
      <c r="Q40" s="129"/>
      <c r="R40" s="129"/>
      <c r="T40" s="129"/>
      <c r="U40" s="129"/>
      <c r="V40" s="129"/>
      <c r="W40" s="129"/>
      <c r="X40" s="129"/>
      <c r="Y40" s="129"/>
      <c r="Z40" s="129"/>
      <c r="AA40" s="129"/>
    </row>
    <row r="41" spans="2:27" x14ac:dyDescent="0.2">
      <c r="B41" s="131" t="str">
        <f>IF(B2&lt;0.3,"Achtung: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C41" s="131"/>
      <c r="D41" s="131"/>
      <c r="E41" s="131"/>
      <c r="F41" s="131"/>
      <c r="G41" s="131"/>
      <c r="H41" s="131"/>
      <c r="I41" s="131"/>
      <c r="K41" s="131" t="str">
        <f>IF(K2&lt;0.3,"Achtung: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L41" s="131"/>
      <c r="M41" s="131"/>
      <c r="N41" s="131"/>
      <c r="O41" s="131"/>
      <c r="P41" s="131"/>
      <c r="Q41" s="131"/>
      <c r="R41" s="131"/>
      <c r="T41" s="131" t="str">
        <f>IF(T2&lt;0.3,"Achtung: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U41" s="131"/>
      <c r="V41" s="131"/>
      <c r="W41" s="131"/>
      <c r="X41" s="131"/>
      <c r="Y41" s="131"/>
      <c r="Z41" s="131"/>
      <c r="AA41" s="131"/>
    </row>
    <row r="42" spans="2:27" x14ac:dyDescent="0.2">
      <c r="B42" s="131"/>
      <c r="C42" s="131"/>
      <c r="D42" s="131"/>
      <c r="E42" s="131"/>
      <c r="F42" s="131"/>
      <c r="G42" s="131"/>
      <c r="H42" s="131"/>
      <c r="I42" s="131"/>
      <c r="K42" s="131"/>
      <c r="L42" s="131"/>
      <c r="M42" s="131"/>
      <c r="N42" s="131"/>
      <c r="O42" s="131"/>
      <c r="P42" s="131"/>
      <c r="Q42" s="131"/>
      <c r="R42" s="131"/>
      <c r="T42" s="131"/>
      <c r="U42" s="131"/>
      <c r="V42" s="131"/>
      <c r="W42" s="131"/>
      <c r="X42" s="131"/>
      <c r="Y42" s="131"/>
      <c r="Z42" s="131"/>
      <c r="AA42" s="131"/>
    </row>
    <row r="43" spans="2:27" x14ac:dyDescent="0.2">
      <c r="B43" s="131"/>
      <c r="C43" s="131"/>
      <c r="D43" s="131"/>
      <c r="E43" s="131"/>
      <c r="F43" s="131"/>
      <c r="G43" s="131"/>
      <c r="H43" s="131"/>
      <c r="I43" s="131"/>
      <c r="K43" s="131"/>
      <c r="L43" s="131"/>
      <c r="M43" s="131"/>
      <c r="N43" s="131"/>
      <c r="O43" s="131"/>
      <c r="P43" s="131"/>
      <c r="Q43" s="131"/>
      <c r="R43" s="131"/>
      <c r="T43" s="131"/>
      <c r="U43" s="131"/>
      <c r="V43" s="131"/>
      <c r="W43" s="131"/>
      <c r="X43" s="131"/>
      <c r="Y43" s="131"/>
      <c r="Z43" s="131"/>
      <c r="AA43" s="131"/>
    </row>
    <row r="44" spans="2:27" x14ac:dyDescent="0.2">
      <c r="B44" s="131"/>
      <c r="C44" s="131"/>
      <c r="D44" s="131"/>
      <c r="E44" s="131"/>
      <c r="F44" s="131"/>
      <c r="G44" s="131"/>
      <c r="H44" s="131"/>
      <c r="I44" s="131"/>
      <c r="K44" s="131"/>
      <c r="L44" s="131"/>
      <c r="M44" s="131"/>
      <c r="N44" s="131"/>
      <c r="O44" s="131"/>
      <c r="P44" s="131"/>
      <c r="Q44" s="131"/>
      <c r="R44" s="131"/>
      <c r="T44" s="131"/>
      <c r="U44" s="131"/>
      <c r="V44" s="131"/>
      <c r="W44" s="131"/>
      <c r="X44" s="131"/>
      <c r="Y44" s="131"/>
      <c r="Z44" s="131"/>
      <c r="AA44" s="131"/>
    </row>
    <row r="45" spans="2:27" x14ac:dyDescent="0.2">
      <c r="B45" s="131"/>
      <c r="C45" s="131"/>
      <c r="D45" s="131"/>
      <c r="E45" s="131"/>
      <c r="F45" s="131"/>
      <c r="G45" s="131"/>
      <c r="H45" s="131"/>
      <c r="I45" s="131"/>
      <c r="K45" s="131"/>
      <c r="L45" s="131"/>
      <c r="M45" s="131"/>
      <c r="N45" s="131"/>
      <c r="O45" s="131"/>
      <c r="P45" s="131"/>
      <c r="Q45" s="131"/>
      <c r="R45" s="131"/>
      <c r="T45" s="131"/>
      <c r="U45" s="131"/>
      <c r="V45" s="131"/>
      <c r="W45" s="131"/>
      <c r="X45" s="131"/>
      <c r="Y45" s="131"/>
      <c r="Z45" s="131"/>
      <c r="AA45" s="131"/>
    </row>
    <row r="46" spans="2:27" ht="13.5" thickBot="1" x14ac:dyDescent="0.25">
      <c r="B46" s="52"/>
      <c r="C46" s="52"/>
      <c r="D46" s="52"/>
      <c r="E46" s="52"/>
      <c r="F46" s="52"/>
      <c r="G46" s="52"/>
      <c r="H46" s="52"/>
      <c r="I46" s="52"/>
      <c r="K46" s="52"/>
      <c r="L46" s="52"/>
      <c r="M46" s="52"/>
      <c r="N46" s="52"/>
      <c r="O46" s="52"/>
      <c r="P46" s="52"/>
      <c r="Q46" s="52"/>
      <c r="R46" s="52"/>
      <c r="T46" s="52"/>
      <c r="U46" s="52"/>
      <c r="V46" s="52"/>
      <c r="W46" s="52"/>
      <c r="X46" s="52"/>
      <c r="Y46" s="52"/>
      <c r="Z46" s="52"/>
      <c r="AA46" s="52"/>
    </row>
    <row r="47" spans="2:27" x14ac:dyDescent="0.2">
      <c r="B47" s="125" t="s">
        <v>106</v>
      </c>
      <c r="C47" s="126"/>
      <c r="D47" s="126"/>
      <c r="E47" s="126"/>
      <c r="F47" s="126"/>
      <c r="G47" s="126"/>
      <c r="H47" s="126"/>
      <c r="I47" s="127"/>
      <c r="K47" s="125" t="s">
        <v>106</v>
      </c>
      <c r="L47" s="126"/>
      <c r="M47" s="126"/>
      <c r="N47" s="126"/>
      <c r="O47" s="126"/>
      <c r="P47" s="126"/>
      <c r="Q47" s="126"/>
      <c r="R47" s="127"/>
      <c r="T47" s="125" t="s">
        <v>106</v>
      </c>
      <c r="U47" s="126"/>
      <c r="V47" s="126"/>
      <c r="W47" s="126"/>
      <c r="X47" s="126"/>
      <c r="Y47" s="126"/>
      <c r="Z47" s="126"/>
      <c r="AA47" s="127"/>
    </row>
    <row r="48" spans="2:27" x14ac:dyDescent="0.2">
      <c r="B48" s="118"/>
      <c r="C48" s="119"/>
      <c r="D48" s="119"/>
      <c r="E48" s="119"/>
      <c r="F48" s="119"/>
      <c r="G48" s="119"/>
      <c r="H48" s="119"/>
      <c r="I48" s="120"/>
      <c r="K48" s="118"/>
      <c r="L48" s="119"/>
      <c r="M48" s="119"/>
      <c r="N48" s="119"/>
      <c r="O48" s="119"/>
      <c r="P48" s="119"/>
      <c r="Q48" s="119"/>
      <c r="R48" s="120"/>
      <c r="T48" s="118"/>
      <c r="U48" s="119"/>
      <c r="V48" s="119"/>
      <c r="W48" s="119"/>
      <c r="X48" s="119"/>
      <c r="Y48" s="119"/>
      <c r="Z48" s="119"/>
      <c r="AA48" s="120"/>
    </row>
    <row r="49" spans="2:27" x14ac:dyDescent="0.2">
      <c r="B49" s="4" t="s">
        <v>11</v>
      </c>
      <c r="C49" s="117" t="s">
        <v>13</v>
      </c>
      <c r="D49" s="117"/>
      <c r="E49" s="117"/>
      <c r="F49" s="117"/>
      <c r="G49" s="117"/>
      <c r="H49" s="4" t="s">
        <v>11</v>
      </c>
      <c r="I49" s="13">
        <f>C103+F103+11.5</f>
        <v>2121.5</v>
      </c>
      <c r="K49" s="4" t="s">
        <v>11</v>
      </c>
      <c r="L49" s="117" t="s">
        <v>13</v>
      </c>
      <c r="M49" s="117"/>
      <c r="N49" s="117"/>
      <c r="O49" s="117"/>
      <c r="P49" s="117"/>
      <c r="Q49" s="4" t="s">
        <v>11</v>
      </c>
      <c r="R49" s="13">
        <f>C103+F103+11.5</f>
        <v>2121.5</v>
      </c>
      <c r="T49" s="4" t="s">
        <v>11</v>
      </c>
      <c r="U49" s="117" t="s">
        <v>13</v>
      </c>
      <c r="V49" s="117"/>
      <c r="W49" s="117"/>
      <c r="X49" s="117"/>
      <c r="Y49" s="117"/>
      <c r="Z49" s="4" t="s">
        <v>11</v>
      </c>
      <c r="AA49" s="13">
        <f>C103+F103+11.5</f>
        <v>2121.5</v>
      </c>
    </row>
    <row r="50" spans="2:27" x14ac:dyDescent="0.2">
      <c r="B50" s="118"/>
      <c r="C50" s="119"/>
      <c r="D50" s="119"/>
      <c r="E50" s="119"/>
      <c r="F50" s="119"/>
      <c r="G50" s="119"/>
      <c r="H50" s="119"/>
      <c r="I50" s="120"/>
      <c r="K50" s="118"/>
      <c r="L50" s="119"/>
      <c r="M50" s="119"/>
      <c r="N50" s="119"/>
      <c r="O50" s="119"/>
      <c r="P50" s="119"/>
      <c r="Q50" s="119"/>
      <c r="R50" s="120"/>
      <c r="T50" s="118"/>
      <c r="U50" s="119"/>
      <c r="V50" s="119"/>
      <c r="W50" s="119"/>
      <c r="X50" s="119"/>
      <c r="Y50" s="119"/>
      <c r="Z50" s="119"/>
      <c r="AA50" s="120"/>
    </row>
    <row r="51" spans="2:27" x14ac:dyDescent="0.2">
      <c r="B51" s="4" t="s">
        <v>12</v>
      </c>
      <c r="C51" s="117" t="s">
        <v>14</v>
      </c>
      <c r="D51" s="117"/>
      <c r="E51" s="117"/>
      <c r="F51" s="117"/>
      <c r="G51" s="117"/>
      <c r="H51" s="4" t="s">
        <v>12</v>
      </c>
      <c r="I51" s="13">
        <f>C105+40+40</f>
        <v>380</v>
      </c>
      <c r="K51" s="4" t="s">
        <v>12</v>
      </c>
      <c r="L51" s="117" t="s">
        <v>14</v>
      </c>
      <c r="M51" s="117"/>
      <c r="N51" s="117"/>
      <c r="O51" s="117"/>
      <c r="P51" s="117"/>
      <c r="Q51" s="4" t="s">
        <v>12</v>
      </c>
      <c r="R51" s="13">
        <f>C105+40+40</f>
        <v>380</v>
      </c>
      <c r="T51" s="4" t="s">
        <v>12</v>
      </c>
      <c r="U51" s="117" t="s">
        <v>14</v>
      </c>
      <c r="V51" s="117"/>
      <c r="W51" s="117"/>
      <c r="X51" s="117"/>
      <c r="Y51" s="117"/>
      <c r="Z51" s="4" t="s">
        <v>12</v>
      </c>
      <c r="AA51" s="13">
        <f>C105+40+40</f>
        <v>380</v>
      </c>
    </row>
    <row r="52" spans="2:27" x14ac:dyDescent="0.2">
      <c r="B52" s="118"/>
      <c r="C52" s="119"/>
      <c r="D52" s="119"/>
      <c r="E52" s="119"/>
      <c r="F52" s="119"/>
      <c r="G52" s="119"/>
      <c r="H52" s="119"/>
      <c r="I52" s="120"/>
      <c r="K52" s="118"/>
      <c r="L52" s="119"/>
      <c r="M52" s="119"/>
      <c r="N52" s="119"/>
      <c r="O52" s="119"/>
      <c r="P52" s="119"/>
      <c r="Q52" s="119"/>
      <c r="R52" s="120"/>
      <c r="T52" s="118"/>
      <c r="U52" s="119"/>
      <c r="V52" s="119"/>
      <c r="W52" s="119"/>
      <c r="X52" s="119"/>
      <c r="Y52" s="119"/>
      <c r="Z52" s="119"/>
      <c r="AA52" s="120"/>
    </row>
    <row r="53" spans="2:27" x14ac:dyDescent="0.2">
      <c r="B53" s="4" t="s">
        <v>15</v>
      </c>
      <c r="C53" s="117" t="s">
        <v>16</v>
      </c>
      <c r="D53" s="117"/>
      <c r="E53" s="117"/>
      <c r="F53" s="117"/>
      <c r="G53" s="117"/>
      <c r="H53" s="4" t="s">
        <v>15</v>
      </c>
      <c r="I53" s="15">
        <f>I49*I51*F105*0.0000025</f>
        <v>20.154250000000001</v>
      </c>
      <c r="K53" s="4" t="s">
        <v>15</v>
      </c>
      <c r="L53" s="117" t="s">
        <v>16</v>
      </c>
      <c r="M53" s="117"/>
      <c r="N53" s="117"/>
      <c r="O53" s="117"/>
      <c r="P53" s="117"/>
      <c r="Q53" s="4" t="s">
        <v>15</v>
      </c>
      <c r="R53" s="15">
        <f>R49*R51*F105*0.0000025</f>
        <v>20.154250000000001</v>
      </c>
      <c r="T53" s="4" t="s">
        <v>15</v>
      </c>
      <c r="U53" s="117" t="s">
        <v>16</v>
      </c>
      <c r="V53" s="117"/>
      <c r="W53" s="117"/>
      <c r="X53" s="117"/>
      <c r="Y53" s="117"/>
      <c r="Z53" s="4" t="s">
        <v>15</v>
      </c>
      <c r="AA53" s="15">
        <f>AA49*AA51*F105*0.0000025</f>
        <v>20.154250000000001</v>
      </c>
    </row>
    <row r="54" spans="2:27" x14ac:dyDescent="0.2">
      <c r="B54" s="118"/>
      <c r="C54" s="119"/>
      <c r="D54" s="119"/>
      <c r="E54" s="119"/>
      <c r="F54" s="119"/>
      <c r="G54" s="119"/>
      <c r="H54" s="119"/>
      <c r="I54" s="120"/>
      <c r="K54" s="118"/>
      <c r="L54" s="119"/>
      <c r="M54" s="119"/>
      <c r="N54" s="119"/>
      <c r="O54" s="119"/>
      <c r="P54" s="119"/>
      <c r="Q54" s="119"/>
      <c r="R54" s="120"/>
      <c r="T54" s="118"/>
      <c r="U54" s="119"/>
      <c r="V54" s="119"/>
      <c r="W54" s="119"/>
      <c r="X54" s="119"/>
      <c r="Y54" s="119"/>
      <c r="Z54" s="119"/>
      <c r="AA54" s="120"/>
    </row>
    <row r="55" spans="2:27" x14ac:dyDescent="0.2">
      <c r="B55" s="4" t="s">
        <v>17</v>
      </c>
      <c r="C55" s="117" t="s">
        <v>18</v>
      </c>
      <c r="D55" s="117"/>
      <c r="E55" s="117"/>
      <c r="F55" s="117"/>
      <c r="G55" s="117"/>
      <c r="H55" s="4" t="s">
        <v>17</v>
      </c>
      <c r="I55" s="13">
        <f>I51+C105+40</f>
        <v>720</v>
      </c>
      <c r="K55" s="4" t="s">
        <v>17</v>
      </c>
      <c r="L55" s="117" t="s">
        <v>24</v>
      </c>
      <c r="M55" s="117"/>
      <c r="N55" s="117"/>
      <c r="O55" s="117"/>
      <c r="P55" s="117"/>
      <c r="Q55" s="4" t="s">
        <v>17</v>
      </c>
      <c r="R55" s="13">
        <f>R51+C105-I103</f>
        <v>600</v>
      </c>
      <c r="T55" s="4" t="s">
        <v>17</v>
      </c>
      <c r="U55" s="117" t="s">
        <v>25</v>
      </c>
      <c r="V55" s="117"/>
      <c r="W55" s="117"/>
      <c r="X55" s="117"/>
      <c r="Y55" s="117"/>
      <c r="Z55" s="4" t="s">
        <v>17</v>
      </c>
      <c r="AA55" s="13">
        <f>AA51+C105-I103-I105</f>
        <v>540</v>
      </c>
    </row>
    <row r="56" spans="2:27" x14ac:dyDescent="0.2">
      <c r="B56" s="118"/>
      <c r="C56" s="119"/>
      <c r="D56" s="119"/>
      <c r="E56" s="119"/>
      <c r="F56" s="119"/>
      <c r="G56" s="119"/>
      <c r="H56" s="119"/>
      <c r="I56" s="120"/>
      <c r="K56" s="118"/>
      <c r="L56" s="119"/>
      <c r="M56" s="119"/>
      <c r="N56" s="119"/>
      <c r="O56" s="119"/>
      <c r="P56" s="119"/>
      <c r="Q56" s="119"/>
      <c r="R56" s="120"/>
      <c r="T56" s="118"/>
      <c r="U56" s="119"/>
      <c r="V56" s="119"/>
      <c r="W56" s="119"/>
      <c r="X56" s="119"/>
      <c r="Y56" s="119"/>
      <c r="Z56" s="119"/>
      <c r="AA56" s="120"/>
    </row>
    <row r="57" spans="2:27" ht="13.5" thickBot="1" x14ac:dyDescent="0.25">
      <c r="B57" s="7" t="s">
        <v>19</v>
      </c>
      <c r="C57" s="121" t="s">
        <v>20</v>
      </c>
      <c r="D57" s="121"/>
      <c r="E57" s="121"/>
      <c r="F57" s="121"/>
      <c r="G57" s="121"/>
      <c r="H57" s="7" t="s">
        <v>19</v>
      </c>
      <c r="I57" s="8">
        <f>C103</f>
        <v>2100</v>
      </c>
      <c r="K57" s="7" t="s">
        <v>19</v>
      </c>
      <c r="L57" s="121" t="s">
        <v>22</v>
      </c>
      <c r="M57" s="121"/>
      <c r="N57" s="121"/>
      <c r="O57" s="121"/>
      <c r="P57" s="121"/>
      <c r="Q57" s="7" t="s">
        <v>19</v>
      </c>
      <c r="R57" s="8">
        <f>C105-I103-40</f>
        <v>180</v>
      </c>
      <c r="T57" s="7" t="s">
        <v>19</v>
      </c>
      <c r="U57" s="121" t="s">
        <v>26</v>
      </c>
      <c r="V57" s="121"/>
      <c r="W57" s="121"/>
      <c r="X57" s="121"/>
      <c r="Y57" s="121"/>
      <c r="Z57" s="7" t="s">
        <v>19</v>
      </c>
      <c r="AA57" s="8">
        <f>C105-I103-I105-40</f>
        <v>120</v>
      </c>
    </row>
    <row r="58" spans="2:27" ht="13.5" thickBot="1" x14ac:dyDescent="0.25">
      <c r="B58" s="129"/>
      <c r="C58" s="129"/>
      <c r="D58" s="129"/>
      <c r="E58" s="129"/>
      <c r="F58" s="129"/>
      <c r="G58" s="129"/>
      <c r="H58" s="129"/>
      <c r="I58" s="129"/>
      <c r="K58" s="129"/>
      <c r="L58" s="129"/>
      <c r="M58" s="129"/>
      <c r="N58" s="129"/>
      <c r="O58" s="129"/>
      <c r="P58" s="129"/>
      <c r="Q58" s="129"/>
      <c r="R58" s="129"/>
      <c r="T58" s="129"/>
      <c r="U58" s="129"/>
      <c r="V58" s="129"/>
      <c r="W58" s="129"/>
      <c r="X58" s="129"/>
      <c r="Y58" s="129"/>
      <c r="Z58" s="129"/>
      <c r="AA58" s="129"/>
    </row>
    <row r="59" spans="2:27" x14ac:dyDescent="0.2">
      <c r="B59" s="125" t="s">
        <v>107</v>
      </c>
      <c r="C59" s="126"/>
      <c r="D59" s="126"/>
      <c r="E59" s="126"/>
      <c r="F59" s="126"/>
      <c r="G59" s="126"/>
      <c r="H59" s="126"/>
      <c r="I59" s="127"/>
      <c r="K59" s="125" t="s">
        <v>107</v>
      </c>
      <c r="L59" s="126"/>
      <c r="M59" s="126"/>
      <c r="N59" s="126"/>
      <c r="O59" s="126"/>
      <c r="P59" s="126"/>
      <c r="Q59" s="126"/>
      <c r="R59" s="127"/>
      <c r="T59" s="125" t="s">
        <v>107</v>
      </c>
      <c r="U59" s="126"/>
      <c r="V59" s="126"/>
      <c r="W59" s="126"/>
      <c r="X59" s="126"/>
      <c r="Y59" s="126"/>
      <c r="Z59" s="126"/>
      <c r="AA59" s="127"/>
    </row>
    <row r="60" spans="2:27" x14ac:dyDescent="0.2">
      <c r="B60" s="118"/>
      <c r="C60" s="119"/>
      <c r="D60" s="119"/>
      <c r="E60" s="119"/>
      <c r="F60" s="119"/>
      <c r="G60" s="119"/>
      <c r="H60" s="119"/>
      <c r="I60" s="120"/>
      <c r="K60" s="118"/>
      <c r="L60" s="119"/>
      <c r="M60" s="119"/>
      <c r="N60" s="119"/>
      <c r="O60" s="119"/>
      <c r="P60" s="119"/>
      <c r="Q60" s="119"/>
      <c r="R60" s="120"/>
      <c r="T60" s="118"/>
      <c r="U60" s="119"/>
      <c r="V60" s="119"/>
      <c r="W60" s="119"/>
      <c r="X60" s="119"/>
      <c r="Y60" s="119"/>
      <c r="Z60" s="119"/>
      <c r="AA60" s="120"/>
    </row>
    <row r="61" spans="2:27" x14ac:dyDescent="0.2">
      <c r="B61" s="4" t="s">
        <v>11</v>
      </c>
      <c r="C61" s="117" t="s">
        <v>13</v>
      </c>
      <c r="D61" s="117"/>
      <c r="E61" s="117"/>
      <c r="F61" s="117"/>
      <c r="G61" s="117"/>
      <c r="H61" s="4" t="s">
        <v>11</v>
      </c>
      <c r="I61" s="13">
        <f>C103+F103+11.5</f>
        <v>2121.5</v>
      </c>
      <c r="K61" s="4" t="s">
        <v>11</v>
      </c>
      <c r="L61" s="117" t="s">
        <v>13</v>
      </c>
      <c r="M61" s="117"/>
      <c r="N61" s="117"/>
      <c r="O61" s="117"/>
      <c r="P61" s="117"/>
      <c r="Q61" s="4" t="s">
        <v>11</v>
      </c>
      <c r="R61" s="13">
        <f>C103+F103+11.5</f>
        <v>2121.5</v>
      </c>
      <c r="T61" s="4" t="s">
        <v>11</v>
      </c>
      <c r="U61" s="117" t="s">
        <v>13</v>
      </c>
      <c r="V61" s="117"/>
      <c r="W61" s="117"/>
      <c r="X61" s="117"/>
      <c r="Y61" s="117"/>
      <c r="Z61" s="4" t="s">
        <v>11</v>
      </c>
      <c r="AA61" s="13">
        <f>C103+F103+11.5</f>
        <v>2121.5</v>
      </c>
    </row>
    <row r="62" spans="2:27" x14ac:dyDescent="0.2">
      <c r="B62" s="118"/>
      <c r="C62" s="119"/>
      <c r="D62" s="119"/>
      <c r="E62" s="119"/>
      <c r="F62" s="119"/>
      <c r="G62" s="119"/>
      <c r="H62" s="119"/>
      <c r="I62" s="120"/>
      <c r="K62" s="118"/>
      <c r="L62" s="119"/>
      <c r="M62" s="119"/>
      <c r="N62" s="119"/>
      <c r="O62" s="119"/>
      <c r="P62" s="119"/>
      <c r="Q62" s="119"/>
      <c r="R62" s="120"/>
      <c r="T62" s="118"/>
      <c r="U62" s="119"/>
      <c r="V62" s="119"/>
      <c r="W62" s="119"/>
      <c r="X62" s="119"/>
      <c r="Y62" s="119"/>
      <c r="Z62" s="119"/>
      <c r="AA62" s="120"/>
    </row>
    <row r="63" spans="2:27" x14ac:dyDescent="0.2">
      <c r="B63" s="4" t="s">
        <v>12</v>
      </c>
      <c r="C63" s="117" t="s">
        <v>14</v>
      </c>
      <c r="D63" s="117"/>
      <c r="E63" s="117"/>
      <c r="F63" s="117"/>
      <c r="G63" s="117"/>
      <c r="H63" s="4" t="s">
        <v>12</v>
      </c>
      <c r="I63" s="13">
        <f>C105+40+40</f>
        <v>380</v>
      </c>
      <c r="K63" s="4" t="s">
        <v>12</v>
      </c>
      <c r="L63" s="117" t="s">
        <v>14</v>
      </c>
      <c r="M63" s="117"/>
      <c r="N63" s="117"/>
      <c r="O63" s="117"/>
      <c r="P63" s="117"/>
      <c r="Q63" s="4" t="s">
        <v>12</v>
      </c>
      <c r="R63" s="13">
        <f>C105+40+40</f>
        <v>380</v>
      </c>
      <c r="T63" s="4" t="s">
        <v>12</v>
      </c>
      <c r="U63" s="117" t="s">
        <v>14</v>
      </c>
      <c r="V63" s="117"/>
      <c r="W63" s="117"/>
      <c r="X63" s="117"/>
      <c r="Y63" s="117"/>
      <c r="Z63" s="4" t="s">
        <v>12</v>
      </c>
      <c r="AA63" s="13">
        <f>C105+40+40</f>
        <v>380</v>
      </c>
    </row>
    <row r="64" spans="2:27" x14ac:dyDescent="0.2">
      <c r="B64" s="118"/>
      <c r="C64" s="119"/>
      <c r="D64" s="119"/>
      <c r="E64" s="119"/>
      <c r="F64" s="119"/>
      <c r="G64" s="119"/>
      <c r="H64" s="119"/>
      <c r="I64" s="120"/>
      <c r="K64" s="118"/>
      <c r="L64" s="119"/>
      <c r="M64" s="119"/>
      <c r="N64" s="119"/>
      <c r="O64" s="119"/>
      <c r="P64" s="119"/>
      <c r="Q64" s="119"/>
      <c r="R64" s="120"/>
      <c r="T64" s="118"/>
      <c r="U64" s="119"/>
      <c r="V64" s="119"/>
      <c r="W64" s="119"/>
      <c r="X64" s="119"/>
      <c r="Y64" s="119"/>
      <c r="Z64" s="119"/>
      <c r="AA64" s="120"/>
    </row>
    <row r="65" spans="2:27" x14ac:dyDescent="0.2">
      <c r="B65" s="4" t="s">
        <v>15</v>
      </c>
      <c r="C65" s="117" t="s">
        <v>16</v>
      </c>
      <c r="D65" s="117"/>
      <c r="E65" s="117"/>
      <c r="F65" s="117"/>
      <c r="G65" s="117"/>
      <c r="H65" s="4" t="s">
        <v>15</v>
      </c>
      <c r="I65" s="15">
        <f>I61*I63*F105*0.0000025</f>
        <v>20.154250000000001</v>
      </c>
      <c r="K65" s="4" t="s">
        <v>15</v>
      </c>
      <c r="L65" s="117" t="s">
        <v>16</v>
      </c>
      <c r="M65" s="117"/>
      <c r="N65" s="117"/>
      <c r="O65" s="117"/>
      <c r="P65" s="117"/>
      <c r="Q65" s="4" t="s">
        <v>15</v>
      </c>
      <c r="R65" s="15">
        <f>R61*R63*F105*0.0000025</f>
        <v>20.154250000000001</v>
      </c>
      <c r="T65" s="4" t="s">
        <v>15</v>
      </c>
      <c r="U65" s="117" t="s">
        <v>16</v>
      </c>
      <c r="V65" s="117"/>
      <c r="W65" s="117"/>
      <c r="X65" s="117"/>
      <c r="Y65" s="117"/>
      <c r="Z65" s="4" t="s">
        <v>15</v>
      </c>
      <c r="AA65" s="15">
        <f>AA61*AA63*F105*0.0000025</f>
        <v>20.154250000000001</v>
      </c>
    </row>
    <row r="66" spans="2:27" x14ac:dyDescent="0.2">
      <c r="B66" s="118"/>
      <c r="C66" s="119"/>
      <c r="D66" s="119"/>
      <c r="E66" s="119"/>
      <c r="F66" s="119"/>
      <c r="G66" s="119"/>
      <c r="H66" s="119"/>
      <c r="I66" s="120"/>
      <c r="K66" s="118"/>
      <c r="L66" s="119"/>
      <c r="M66" s="119"/>
      <c r="N66" s="119"/>
      <c r="O66" s="119"/>
      <c r="P66" s="119"/>
      <c r="Q66" s="119"/>
      <c r="R66" s="120"/>
      <c r="T66" s="118"/>
      <c r="U66" s="119"/>
      <c r="V66" s="119"/>
      <c r="W66" s="119"/>
      <c r="X66" s="119"/>
      <c r="Y66" s="119"/>
      <c r="Z66" s="119"/>
      <c r="AA66" s="120"/>
    </row>
    <row r="67" spans="2:27" x14ac:dyDescent="0.2">
      <c r="B67" s="4" t="s">
        <v>17</v>
      </c>
      <c r="C67" s="117" t="s">
        <v>18</v>
      </c>
      <c r="D67" s="117"/>
      <c r="E67" s="117"/>
      <c r="F67" s="117"/>
      <c r="G67" s="117"/>
      <c r="H67" s="4" t="s">
        <v>17</v>
      </c>
      <c r="I67" s="13">
        <f>I63+C105+40</f>
        <v>720</v>
      </c>
      <c r="K67" s="4" t="s">
        <v>17</v>
      </c>
      <c r="L67" s="117" t="s">
        <v>24</v>
      </c>
      <c r="M67" s="117"/>
      <c r="N67" s="117"/>
      <c r="O67" s="117"/>
      <c r="P67" s="117"/>
      <c r="Q67" s="4" t="s">
        <v>17</v>
      </c>
      <c r="R67" s="13">
        <f>R63+C105-I103</f>
        <v>600</v>
      </c>
      <c r="T67" s="4" t="s">
        <v>17</v>
      </c>
      <c r="U67" s="117" t="s">
        <v>25</v>
      </c>
      <c r="V67" s="117"/>
      <c r="W67" s="117"/>
      <c r="X67" s="117"/>
      <c r="Y67" s="117"/>
      <c r="Z67" s="4" t="s">
        <v>17</v>
      </c>
      <c r="AA67" s="13">
        <f>AA63+C105-I103-I105</f>
        <v>540</v>
      </c>
    </row>
    <row r="68" spans="2:27" x14ac:dyDescent="0.2">
      <c r="B68" s="118"/>
      <c r="C68" s="119"/>
      <c r="D68" s="119"/>
      <c r="E68" s="119"/>
      <c r="F68" s="119"/>
      <c r="G68" s="119"/>
      <c r="H68" s="119"/>
      <c r="I68" s="120"/>
      <c r="K68" s="118"/>
      <c r="L68" s="119"/>
      <c r="M68" s="119"/>
      <c r="N68" s="119"/>
      <c r="O68" s="119"/>
      <c r="P68" s="119"/>
      <c r="Q68" s="119"/>
      <c r="R68" s="120"/>
      <c r="T68" s="118"/>
      <c r="U68" s="119"/>
      <c r="V68" s="119"/>
      <c r="W68" s="119"/>
      <c r="X68" s="119"/>
      <c r="Y68" s="119"/>
      <c r="Z68" s="119"/>
      <c r="AA68" s="120"/>
    </row>
    <row r="69" spans="2:27" ht="13.5" thickBot="1" x14ac:dyDescent="0.25">
      <c r="B69" s="7" t="s">
        <v>19</v>
      </c>
      <c r="C69" s="121" t="s">
        <v>20</v>
      </c>
      <c r="D69" s="121"/>
      <c r="E69" s="121"/>
      <c r="F69" s="121"/>
      <c r="G69" s="121"/>
      <c r="H69" s="7" t="s">
        <v>19</v>
      </c>
      <c r="I69" s="8">
        <f>C105</f>
        <v>300</v>
      </c>
      <c r="K69" s="7" t="s">
        <v>19</v>
      </c>
      <c r="L69" s="121" t="s">
        <v>22</v>
      </c>
      <c r="M69" s="121"/>
      <c r="N69" s="121"/>
      <c r="O69" s="121"/>
      <c r="P69" s="121"/>
      <c r="Q69" s="7" t="s">
        <v>19</v>
      </c>
      <c r="R69" s="8">
        <f>C105-I103-40</f>
        <v>180</v>
      </c>
      <c r="T69" s="7" t="s">
        <v>19</v>
      </c>
      <c r="U69" s="121" t="s">
        <v>26</v>
      </c>
      <c r="V69" s="121"/>
      <c r="W69" s="121"/>
      <c r="X69" s="121"/>
      <c r="Y69" s="121"/>
      <c r="Z69" s="7" t="s">
        <v>19</v>
      </c>
      <c r="AA69" s="8">
        <f>C105-I103-I105-40</f>
        <v>120</v>
      </c>
    </row>
    <row r="70" spans="2:27" ht="13.5" thickBot="1" x14ac:dyDescent="0.25">
      <c r="B70" s="19"/>
      <c r="C70" s="19"/>
      <c r="D70" s="19"/>
      <c r="E70" s="19"/>
      <c r="F70" s="19"/>
      <c r="G70" s="19"/>
      <c r="H70" s="19"/>
      <c r="I70" s="16"/>
      <c r="K70" s="19"/>
      <c r="L70" s="19"/>
      <c r="M70" s="19"/>
      <c r="N70" s="19"/>
      <c r="O70" s="19"/>
      <c r="P70" s="19"/>
      <c r="Q70" s="19"/>
      <c r="R70" s="16"/>
      <c r="T70" s="19"/>
      <c r="U70" s="19"/>
      <c r="V70" s="19"/>
      <c r="W70" s="19"/>
      <c r="X70" s="19"/>
      <c r="Y70" s="19"/>
      <c r="Z70" s="19"/>
      <c r="AA70" s="16"/>
    </row>
    <row r="71" spans="2:27" x14ac:dyDescent="0.2">
      <c r="B71" s="125" t="s">
        <v>108</v>
      </c>
      <c r="C71" s="126"/>
      <c r="D71" s="126"/>
      <c r="E71" s="126"/>
      <c r="F71" s="126"/>
      <c r="G71" s="126"/>
      <c r="H71" s="126"/>
      <c r="I71" s="127"/>
      <c r="K71" s="125" t="s">
        <v>108</v>
      </c>
      <c r="L71" s="126"/>
      <c r="M71" s="126"/>
      <c r="N71" s="126"/>
      <c r="O71" s="126"/>
      <c r="P71" s="126"/>
      <c r="Q71" s="126"/>
      <c r="R71" s="127"/>
      <c r="T71" s="125" t="s">
        <v>109</v>
      </c>
      <c r="U71" s="126"/>
      <c r="V71" s="126"/>
      <c r="W71" s="126"/>
      <c r="X71" s="126"/>
      <c r="Y71" s="126"/>
      <c r="Z71" s="126"/>
      <c r="AA71" s="127"/>
    </row>
    <row r="72" spans="2:27" x14ac:dyDescent="0.2">
      <c r="B72" s="128"/>
      <c r="C72" s="129"/>
      <c r="D72" s="129"/>
      <c r="E72" s="129"/>
      <c r="F72" s="129"/>
      <c r="G72" s="129"/>
      <c r="H72" s="129"/>
      <c r="I72" s="130"/>
      <c r="K72" s="128"/>
      <c r="L72" s="129"/>
      <c r="M72" s="129"/>
      <c r="N72" s="129"/>
      <c r="O72" s="129"/>
      <c r="P72" s="129"/>
      <c r="Q72" s="129"/>
      <c r="R72" s="130"/>
      <c r="T72" s="128"/>
      <c r="U72" s="129"/>
      <c r="V72" s="129"/>
      <c r="W72" s="129"/>
      <c r="X72" s="129"/>
      <c r="Y72" s="129"/>
      <c r="Z72" s="129"/>
      <c r="AA72" s="130"/>
    </row>
    <row r="73" spans="2:27" x14ac:dyDescent="0.2">
      <c r="B73" s="4" t="s">
        <v>11</v>
      </c>
      <c r="C73" s="117" t="s">
        <v>13</v>
      </c>
      <c r="D73" s="117"/>
      <c r="E73" s="117"/>
      <c r="F73" s="117"/>
      <c r="G73" s="117"/>
      <c r="H73" s="4" t="s">
        <v>11</v>
      </c>
      <c r="I73" s="13">
        <f>C103+F103+11.5</f>
        <v>2121.5</v>
      </c>
      <c r="K73" s="4" t="s">
        <v>11</v>
      </c>
      <c r="L73" s="117" t="s">
        <v>13</v>
      </c>
      <c r="M73" s="117"/>
      <c r="N73" s="117"/>
      <c r="O73" s="117"/>
      <c r="P73" s="117"/>
      <c r="Q73" s="4" t="s">
        <v>11</v>
      </c>
      <c r="R73" s="13">
        <f>C103+F103+11.5</f>
        <v>2121.5</v>
      </c>
      <c r="T73" s="4" t="s">
        <v>11</v>
      </c>
      <c r="U73" s="117" t="s">
        <v>13</v>
      </c>
      <c r="V73" s="117"/>
      <c r="W73" s="117"/>
      <c r="X73" s="117"/>
      <c r="Y73" s="117"/>
      <c r="Z73" s="4" t="s">
        <v>11</v>
      </c>
      <c r="AA73" s="13">
        <f>C103+F103+11.5</f>
        <v>2121.5</v>
      </c>
    </row>
    <row r="74" spans="2:27" x14ac:dyDescent="0.2">
      <c r="B74" s="118"/>
      <c r="C74" s="119"/>
      <c r="D74" s="119"/>
      <c r="E74" s="119"/>
      <c r="F74" s="119"/>
      <c r="G74" s="119"/>
      <c r="H74" s="119"/>
      <c r="I74" s="120"/>
      <c r="K74" s="118"/>
      <c r="L74" s="119"/>
      <c r="M74" s="119"/>
      <c r="N74" s="119"/>
      <c r="O74" s="119"/>
      <c r="P74" s="119"/>
      <c r="Q74" s="119"/>
      <c r="R74" s="120"/>
      <c r="T74" s="118"/>
      <c r="U74" s="119"/>
      <c r="V74" s="119"/>
      <c r="W74" s="119"/>
      <c r="X74" s="119"/>
      <c r="Y74" s="119"/>
      <c r="Z74" s="119"/>
      <c r="AA74" s="120"/>
    </row>
    <row r="75" spans="2:27" x14ac:dyDescent="0.2">
      <c r="B75" s="4" t="s">
        <v>12</v>
      </c>
      <c r="C75" s="117" t="s">
        <v>14</v>
      </c>
      <c r="D75" s="117"/>
      <c r="E75" s="117"/>
      <c r="F75" s="117"/>
      <c r="G75" s="117"/>
      <c r="H75" s="4" t="s">
        <v>12</v>
      </c>
      <c r="I75" s="13">
        <f>C105+40+40</f>
        <v>380</v>
      </c>
      <c r="K75" s="4" t="s">
        <v>12</v>
      </c>
      <c r="L75" s="117" t="s">
        <v>14</v>
      </c>
      <c r="M75" s="117"/>
      <c r="N75" s="117"/>
      <c r="O75" s="117"/>
      <c r="P75" s="117"/>
      <c r="Q75" s="4" t="s">
        <v>12</v>
      </c>
      <c r="R75" s="13">
        <f>C105+40+40</f>
        <v>380</v>
      </c>
      <c r="T75" s="4" t="s">
        <v>12</v>
      </c>
      <c r="U75" s="117" t="s">
        <v>14</v>
      </c>
      <c r="V75" s="117"/>
      <c r="W75" s="117"/>
      <c r="X75" s="117"/>
      <c r="Y75" s="117"/>
      <c r="Z75" s="4" t="s">
        <v>12</v>
      </c>
      <c r="AA75" s="13">
        <f>C105+40+40</f>
        <v>380</v>
      </c>
    </row>
    <row r="76" spans="2:27" x14ac:dyDescent="0.2">
      <c r="B76" s="118"/>
      <c r="C76" s="119"/>
      <c r="D76" s="119"/>
      <c r="E76" s="119"/>
      <c r="F76" s="119"/>
      <c r="G76" s="119"/>
      <c r="H76" s="119"/>
      <c r="I76" s="120"/>
      <c r="K76" s="118"/>
      <c r="L76" s="119"/>
      <c r="M76" s="119"/>
      <c r="N76" s="119"/>
      <c r="O76" s="119"/>
      <c r="P76" s="119"/>
      <c r="Q76" s="119"/>
      <c r="R76" s="120"/>
      <c r="T76" s="118"/>
      <c r="U76" s="119"/>
      <c r="V76" s="119"/>
      <c r="W76" s="119"/>
      <c r="X76" s="119"/>
      <c r="Y76" s="119"/>
      <c r="Z76" s="119"/>
      <c r="AA76" s="120"/>
    </row>
    <row r="77" spans="2:27" x14ac:dyDescent="0.2">
      <c r="B77" s="4" t="s">
        <v>15</v>
      </c>
      <c r="C77" s="117" t="s">
        <v>16</v>
      </c>
      <c r="D77" s="117"/>
      <c r="E77" s="117"/>
      <c r="F77" s="117"/>
      <c r="G77" s="117"/>
      <c r="H77" s="4" t="s">
        <v>15</v>
      </c>
      <c r="I77" s="15">
        <f>I73*I75*F105*0.0000025</f>
        <v>20.154250000000001</v>
      </c>
      <c r="K77" s="4" t="s">
        <v>15</v>
      </c>
      <c r="L77" s="117" t="s">
        <v>16</v>
      </c>
      <c r="M77" s="117"/>
      <c r="N77" s="117"/>
      <c r="O77" s="117"/>
      <c r="P77" s="117"/>
      <c r="Q77" s="4" t="s">
        <v>15</v>
      </c>
      <c r="R77" s="15">
        <f>R73*R75*F105*0.0000025</f>
        <v>20.154250000000001</v>
      </c>
      <c r="T77" s="4" t="s">
        <v>15</v>
      </c>
      <c r="U77" s="117" t="s">
        <v>16</v>
      </c>
      <c r="V77" s="117"/>
      <c r="W77" s="117"/>
      <c r="X77" s="117"/>
      <c r="Y77" s="117"/>
      <c r="Z77" s="4" t="s">
        <v>15</v>
      </c>
      <c r="AA77" s="15">
        <f>AA73*AA75*F105*0.0000025</f>
        <v>20.154250000000001</v>
      </c>
    </row>
    <row r="78" spans="2:27" x14ac:dyDescent="0.2">
      <c r="B78" s="118"/>
      <c r="C78" s="119"/>
      <c r="D78" s="119"/>
      <c r="E78" s="119"/>
      <c r="F78" s="119"/>
      <c r="G78" s="119"/>
      <c r="H78" s="119"/>
      <c r="I78" s="120"/>
      <c r="K78" s="118"/>
      <c r="L78" s="119"/>
      <c r="M78" s="119"/>
      <c r="N78" s="119"/>
      <c r="O78" s="119"/>
      <c r="P78" s="119"/>
      <c r="Q78" s="119"/>
      <c r="R78" s="120"/>
      <c r="T78" s="118"/>
      <c r="U78" s="119"/>
      <c r="V78" s="119"/>
      <c r="W78" s="119"/>
      <c r="X78" s="119"/>
      <c r="Y78" s="119"/>
      <c r="Z78" s="119"/>
      <c r="AA78" s="120"/>
    </row>
    <row r="79" spans="2:27" x14ac:dyDescent="0.2">
      <c r="B79" s="4" t="s">
        <v>17</v>
      </c>
      <c r="C79" s="117" t="s">
        <v>18</v>
      </c>
      <c r="D79" s="117"/>
      <c r="E79" s="117"/>
      <c r="F79" s="117"/>
      <c r="G79" s="117"/>
      <c r="H79" s="4" t="s">
        <v>17</v>
      </c>
      <c r="I79" s="13">
        <f>I75+C105+40</f>
        <v>720</v>
      </c>
      <c r="K79" s="4" t="s">
        <v>17</v>
      </c>
      <c r="L79" s="117" t="s">
        <v>24</v>
      </c>
      <c r="M79" s="117"/>
      <c r="N79" s="117"/>
      <c r="O79" s="117"/>
      <c r="P79" s="117"/>
      <c r="Q79" s="4" t="s">
        <v>17</v>
      </c>
      <c r="R79" s="13">
        <f>R75+C105-I103</f>
        <v>600</v>
      </c>
      <c r="T79" s="4" t="s">
        <v>17</v>
      </c>
      <c r="U79" s="117" t="s">
        <v>25</v>
      </c>
      <c r="V79" s="117"/>
      <c r="W79" s="117"/>
      <c r="X79" s="117"/>
      <c r="Y79" s="117"/>
      <c r="Z79" s="4" t="s">
        <v>17</v>
      </c>
      <c r="AA79" s="13">
        <f>AA75+C105-I103-I105</f>
        <v>540</v>
      </c>
    </row>
    <row r="80" spans="2:27" x14ac:dyDescent="0.2">
      <c r="B80" s="118"/>
      <c r="C80" s="119"/>
      <c r="D80" s="119"/>
      <c r="E80" s="119"/>
      <c r="F80" s="119"/>
      <c r="G80" s="119"/>
      <c r="H80" s="119"/>
      <c r="I80" s="120"/>
      <c r="K80" s="118"/>
      <c r="L80" s="119"/>
      <c r="M80" s="119"/>
      <c r="N80" s="119"/>
      <c r="O80" s="119"/>
      <c r="P80" s="119"/>
      <c r="Q80" s="119"/>
      <c r="R80" s="120"/>
      <c r="T80" s="118"/>
      <c r="U80" s="119"/>
      <c r="V80" s="119"/>
      <c r="W80" s="119"/>
      <c r="X80" s="119"/>
      <c r="Y80" s="119"/>
      <c r="Z80" s="119"/>
      <c r="AA80" s="120"/>
    </row>
    <row r="81" spans="2:27" ht="13.5" thickBot="1" x14ac:dyDescent="0.25">
      <c r="B81" s="7" t="s">
        <v>19</v>
      </c>
      <c r="C81" s="121" t="s">
        <v>20</v>
      </c>
      <c r="D81" s="121"/>
      <c r="E81" s="121"/>
      <c r="F81" s="121"/>
      <c r="G81" s="121"/>
      <c r="H81" s="7" t="s">
        <v>19</v>
      </c>
      <c r="I81" s="8">
        <f>C105</f>
        <v>300</v>
      </c>
      <c r="K81" s="7" t="s">
        <v>19</v>
      </c>
      <c r="L81" s="121" t="s">
        <v>22</v>
      </c>
      <c r="M81" s="121"/>
      <c r="N81" s="121"/>
      <c r="O81" s="121"/>
      <c r="P81" s="121"/>
      <c r="Q81" s="7" t="s">
        <v>19</v>
      </c>
      <c r="R81" s="8">
        <f>C105-I103-40</f>
        <v>180</v>
      </c>
      <c r="T81" s="7" t="s">
        <v>19</v>
      </c>
      <c r="U81" s="121" t="s">
        <v>26</v>
      </c>
      <c r="V81" s="121"/>
      <c r="W81" s="121"/>
      <c r="X81" s="121"/>
      <c r="Y81" s="121"/>
      <c r="Z81" s="7" t="s">
        <v>19</v>
      </c>
      <c r="AA81" s="8">
        <f>C105-I103-I105-40</f>
        <v>120</v>
      </c>
    </row>
    <row r="82" spans="2:27" ht="13.5" thickBot="1" x14ac:dyDescent="0.25">
      <c r="B82" s="19"/>
      <c r="C82" s="19"/>
      <c r="D82" s="19"/>
      <c r="E82" s="19"/>
      <c r="F82" s="19"/>
      <c r="G82" s="19"/>
      <c r="H82" s="19"/>
      <c r="I82" s="16"/>
      <c r="K82" s="19"/>
      <c r="L82" s="19"/>
      <c r="M82" s="19"/>
      <c r="N82" s="19"/>
      <c r="O82" s="19"/>
      <c r="P82" s="19"/>
      <c r="Q82" s="19"/>
      <c r="R82" s="16"/>
      <c r="T82" s="19"/>
      <c r="U82" s="19"/>
      <c r="V82" s="19"/>
      <c r="W82" s="19"/>
      <c r="X82" s="19"/>
      <c r="Y82" s="19"/>
      <c r="Z82" s="19"/>
      <c r="AA82" s="16"/>
    </row>
    <row r="83" spans="2:27" x14ac:dyDescent="0.2">
      <c r="B83" s="125" t="s">
        <v>110</v>
      </c>
      <c r="C83" s="126"/>
      <c r="D83" s="126"/>
      <c r="E83" s="126"/>
      <c r="F83" s="126"/>
      <c r="G83" s="126"/>
      <c r="H83" s="126"/>
      <c r="I83" s="127"/>
      <c r="K83" s="125" t="s">
        <v>110</v>
      </c>
      <c r="L83" s="126"/>
      <c r="M83" s="126"/>
      <c r="N83" s="126"/>
      <c r="O83" s="126"/>
      <c r="P83" s="126"/>
      <c r="Q83" s="126"/>
      <c r="R83" s="127"/>
      <c r="T83" s="125" t="s">
        <v>110</v>
      </c>
      <c r="U83" s="126"/>
      <c r="V83" s="126"/>
      <c r="W83" s="126"/>
      <c r="X83" s="126"/>
      <c r="Y83" s="126"/>
      <c r="Z83" s="126"/>
      <c r="AA83" s="127"/>
    </row>
    <row r="84" spans="2:27" x14ac:dyDescent="0.2">
      <c r="B84" s="128"/>
      <c r="C84" s="129"/>
      <c r="D84" s="129"/>
      <c r="E84" s="129"/>
      <c r="F84" s="129"/>
      <c r="G84" s="129"/>
      <c r="H84" s="129"/>
      <c r="I84" s="130"/>
      <c r="K84" s="128"/>
      <c r="L84" s="129"/>
      <c r="M84" s="129"/>
      <c r="N84" s="129"/>
      <c r="O84" s="129"/>
      <c r="P84" s="129"/>
      <c r="Q84" s="129"/>
      <c r="R84" s="130"/>
      <c r="T84" s="128"/>
      <c r="U84" s="129"/>
      <c r="V84" s="129"/>
      <c r="W84" s="129"/>
      <c r="X84" s="129"/>
      <c r="Y84" s="129"/>
      <c r="Z84" s="129"/>
      <c r="AA84" s="130"/>
    </row>
    <row r="85" spans="2:27" x14ac:dyDescent="0.2">
      <c r="B85" s="4" t="s">
        <v>11</v>
      </c>
      <c r="C85" s="117" t="s">
        <v>13</v>
      </c>
      <c r="D85" s="117"/>
      <c r="E85" s="117"/>
      <c r="F85" s="117"/>
      <c r="G85" s="117"/>
      <c r="H85" s="4" t="s">
        <v>11</v>
      </c>
      <c r="I85" s="13">
        <f>C103+F103+11.5</f>
        <v>2121.5</v>
      </c>
      <c r="K85" s="4" t="s">
        <v>11</v>
      </c>
      <c r="L85" s="117" t="s">
        <v>13</v>
      </c>
      <c r="M85" s="117"/>
      <c r="N85" s="117"/>
      <c r="O85" s="117"/>
      <c r="P85" s="117"/>
      <c r="Q85" s="4" t="s">
        <v>11</v>
      </c>
      <c r="R85" s="13">
        <f>C103+F103+11.5</f>
        <v>2121.5</v>
      </c>
      <c r="T85" s="4" t="s">
        <v>11</v>
      </c>
      <c r="U85" s="117" t="s">
        <v>13</v>
      </c>
      <c r="V85" s="117"/>
      <c r="W85" s="117"/>
      <c r="X85" s="117"/>
      <c r="Y85" s="117"/>
      <c r="Z85" s="4" t="s">
        <v>11</v>
      </c>
      <c r="AA85" s="13">
        <f>C103+F103+11.5</f>
        <v>2121.5</v>
      </c>
    </row>
    <row r="86" spans="2:27" x14ac:dyDescent="0.2">
      <c r="B86" s="118"/>
      <c r="C86" s="119"/>
      <c r="D86" s="119"/>
      <c r="E86" s="119"/>
      <c r="F86" s="119"/>
      <c r="G86" s="119"/>
      <c r="H86" s="119"/>
      <c r="I86" s="120"/>
      <c r="K86" s="118"/>
      <c r="L86" s="119"/>
      <c r="M86" s="119"/>
      <c r="N86" s="119"/>
      <c r="O86" s="119"/>
      <c r="P86" s="119"/>
      <c r="Q86" s="119"/>
      <c r="R86" s="120"/>
      <c r="T86" s="118"/>
      <c r="U86" s="119"/>
      <c r="V86" s="119"/>
      <c r="W86" s="119"/>
      <c r="X86" s="119"/>
      <c r="Y86" s="119"/>
      <c r="Z86" s="119"/>
      <c r="AA86" s="120"/>
    </row>
    <row r="87" spans="2:27" x14ac:dyDescent="0.2">
      <c r="B87" s="4" t="s">
        <v>12</v>
      </c>
      <c r="C87" s="117" t="s">
        <v>14</v>
      </c>
      <c r="D87" s="117"/>
      <c r="E87" s="117"/>
      <c r="F87" s="117"/>
      <c r="G87" s="117"/>
      <c r="H87" s="4" t="s">
        <v>12</v>
      </c>
      <c r="I87" s="13">
        <f>C105+40+40</f>
        <v>380</v>
      </c>
      <c r="K87" s="4" t="s">
        <v>12</v>
      </c>
      <c r="L87" s="117" t="s">
        <v>14</v>
      </c>
      <c r="M87" s="117"/>
      <c r="N87" s="117"/>
      <c r="O87" s="117"/>
      <c r="P87" s="117"/>
      <c r="Q87" s="4" t="s">
        <v>12</v>
      </c>
      <c r="R87" s="13">
        <f>C105+40+40</f>
        <v>380</v>
      </c>
      <c r="T87" s="4" t="s">
        <v>12</v>
      </c>
      <c r="U87" s="117" t="s">
        <v>14</v>
      </c>
      <c r="V87" s="117"/>
      <c r="W87" s="117"/>
      <c r="X87" s="117"/>
      <c r="Y87" s="117"/>
      <c r="Z87" s="4" t="s">
        <v>12</v>
      </c>
      <c r="AA87" s="13">
        <f>C105+40+40</f>
        <v>380</v>
      </c>
    </row>
    <row r="88" spans="2:27" x14ac:dyDescent="0.2">
      <c r="B88" s="118"/>
      <c r="C88" s="119"/>
      <c r="D88" s="119"/>
      <c r="E88" s="119"/>
      <c r="F88" s="119"/>
      <c r="G88" s="119"/>
      <c r="H88" s="119"/>
      <c r="I88" s="120"/>
      <c r="K88" s="118"/>
      <c r="L88" s="119"/>
      <c r="M88" s="119"/>
      <c r="N88" s="119"/>
      <c r="O88" s="119"/>
      <c r="P88" s="119"/>
      <c r="Q88" s="119"/>
      <c r="R88" s="120"/>
      <c r="T88" s="118"/>
      <c r="U88" s="119"/>
      <c r="V88" s="119"/>
      <c r="W88" s="119"/>
      <c r="X88" s="119"/>
      <c r="Y88" s="119"/>
      <c r="Z88" s="119"/>
      <c r="AA88" s="120"/>
    </row>
    <row r="89" spans="2:27" x14ac:dyDescent="0.2">
      <c r="B89" s="4" t="s">
        <v>15</v>
      </c>
      <c r="C89" s="117" t="s">
        <v>16</v>
      </c>
      <c r="D89" s="117"/>
      <c r="E89" s="117"/>
      <c r="F89" s="117"/>
      <c r="G89" s="117"/>
      <c r="H89" s="4" t="s">
        <v>15</v>
      </c>
      <c r="I89" s="15">
        <f>I85*I87*F105*0.0000025</f>
        <v>20.154250000000001</v>
      </c>
      <c r="K89" s="4" t="s">
        <v>15</v>
      </c>
      <c r="L89" s="117" t="s">
        <v>16</v>
      </c>
      <c r="M89" s="117"/>
      <c r="N89" s="117"/>
      <c r="O89" s="117"/>
      <c r="P89" s="117"/>
      <c r="Q89" s="4" t="s">
        <v>15</v>
      </c>
      <c r="R89" s="15">
        <f>R85*R87*F105*0.0000025</f>
        <v>20.154250000000001</v>
      </c>
      <c r="T89" s="4" t="s">
        <v>15</v>
      </c>
      <c r="U89" s="117" t="s">
        <v>16</v>
      </c>
      <c r="V89" s="117"/>
      <c r="W89" s="117"/>
      <c r="X89" s="117"/>
      <c r="Y89" s="117"/>
      <c r="Z89" s="4" t="s">
        <v>15</v>
      </c>
      <c r="AA89" s="15">
        <f>AA85*AA87*F105*0.0000025</f>
        <v>20.154250000000001</v>
      </c>
    </row>
    <row r="90" spans="2:27" x14ac:dyDescent="0.2">
      <c r="B90" s="118"/>
      <c r="C90" s="119"/>
      <c r="D90" s="119"/>
      <c r="E90" s="119"/>
      <c r="F90" s="119"/>
      <c r="G90" s="119"/>
      <c r="H90" s="119"/>
      <c r="I90" s="120"/>
      <c r="K90" s="118"/>
      <c r="L90" s="119"/>
      <c r="M90" s="119"/>
      <c r="N90" s="119"/>
      <c r="O90" s="119"/>
      <c r="P90" s="119"/>
      <c r="Q90" s="119"/>
      <c r="R90" s="120"/>
      <c r="T90" s="118"/>
      <c r="U90" s="119"/>
      <c r="V90" s="119"/>
      <c r="W90" s="119"/>
      <c r="X90" s="119"/>
      <c r="Y90" s="119"/>
      <c r="Z90" s="119"/>
      <c r="AA90" s="120"/>
    </row>
    <row r="91" spans="2:27" x14ac:dyDescent="0.2">
      <c r="B91" s="4" t="s">
        <v>17</v>
      </c>
      <c r="C91" s="117" t="s">
        <v>18</v>
      </c>
      <c r="D91" s="117"/>
      <c r="E91" s="117"/>
      <c r="F91" s="117"/>
      <c r="G91" s="117"/>
      <c r="H91" s="4" t="s">
        <v>17</v>
      </c>
      <c r="I91" s="13">
        <f>I87+C105+40</f>
        <v>720</v>
      </c>
      <c r="K91" s="4" t="s">
        <v>17</v>
      </c>
      <c r="L91" s="117" t="s">
        <v>24</v>
      </c>
      <c r="M91" s="117"/>
      <c r="N91" s="117"/>
      <c r="O91" s="117"/>
      <c r="P91" s="117"/>
      <c r="Q91" s="4" t="s">
        <v>17</v>
      </c>
      <c r="R91" s="13">
        <f>R87+C105-I103</f>
        <v>600</v>
      </c>
      <c r="T91" s="4" t="s">
        <v>17</v>
      </c>
      <c r="U91" s="117" t="s">
        <v>25</v>
      </c>
      <c r="V91" s="117"/>
      <c r="W91" s="117"/>
      <c r="X91" s="117"/>
      <c r="Y91" s="117"/>
      <c r="Z91" s="4" t="s">
        <v>17</v>
      </c>
      <c r="AA91" s="13">
        <f>AA87+C105-I103-I105</f>
        <v>540</v>
      </c>
    </row>
    <row r="92" spans="2:27" x14ac:dyDescent="0.2">
      <c r="B92" s="118"/>
      <c r="C92" s="119"/>
      <c r="D92" s="119"/>
      <c r="E92" s="119"/>
      <c r="F92" s="119"/>
      <c r="G92" s="119"/>
      <c r="H92" s="119"/>
      <c r="I92" s="120"/>
      <c r="K92" s="118"/>
      <c r="L92" s="119"/>
      <c r="M92" s="119"/>
      <c r="N92" s="119"/>
      <c r="O92" s="119"/>
      <c r="P92" s="119"/>
      <c r="Q92" s="119"/>
      <c r="R92" s="120"/>
      <c r="T92" s="118"/>
      <c r="U92" s="119"/>
      <c r="V92" s="119"/>
      <c r="W92" s="119"/>
      <c r="X92" s="119"/>
      <c r="Y92" s="119"/>
      <c r="Z92" s="119"/>
      <c r="AA92" s="120"/>
    </row>
    <row r="93" spans="2:27" ht="13.5" thickBot="1" x14ac:dyDescent="0.25">
      <c r="B93" s="7" t="s">
        <v>19</v>
      </c>
      <c r="C93" s="121" t="s">
        <v>20</v>
      </c>
      <c r="D93" s="121"/>
      <c r="E93" s="121"/>
      <c r="F93" s="121"/>
      <c r="G93" s="121"/>
      <c r="H93" s="7" t="s">
        <v>19</v>
      </c>
      <c r="I93" s="8">
        <f>C105</f>
        <v>300</v>
      </c>
      <c r="K93" s="7" t="s">
        <v>19</v>
      </c>
      <c r="L93" s="121" t="s">
        <v>22</v>
      </c>
      <c r="M93" s="121"/>
      <c r="N93" s="121"/>
      <c r="O93" s="121"/>
      <c r="P93" s="121"/>
      <c r="Q93" s="7" t="s">
        <v>19</v>
      </c>
      <c r="R93" s="8">
        <f>C105-I103-40</f>
        <v>180</v>
      </c>
      <c r="T93" s="7" t="s">
        <v>19</v>
      </c>
      <c r="U93" s="121" t="s">
        <v>26</v>
      </c>
      <c r="V93" s="121"/>
      <c r="W93" s="121"/>
      <c r="X93" s="121"/>
      <c r="Y93" s="121"/>
      <c r="Z93" s="7" t="s">
        <v>19</v>
      </c>
      <c r="AA93" s="8">
        <f>C105-I103-I105-40</f>
        <v>120</v>
      </c>
    </row>
    <row r="95" spans="2:27" x14ac:dyDescent="0.2">
      <c r="B95" s="122" t="s">
        <v>66</v>
      </c>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row>
    <row r="97" spans="2:27" x14ac:dyDescent="0.2">
      <c r="B97" s="123" t="s">
        <v>67</v>
      </c>
      <c r="C97" s="123"/>
      <c r="D97" s="123"/>
      <c r="E97" s="123"/>
      <c r="F97" s="123"/>
      <c r="G97" s="123"/>
      <c r="H97" s="123"/>
      <c r="I97" s="123"/>
      <c r="J97" s="123"/>
      <c r="K97" s="123"/>
      <c r="L97" s="123"/>
      <c r="M97" s="123"/>
      <c r="N97" s="123"/>
      <c r="O97" s="123"/>
      <c r="P97" s="123"/>
      <c r="Q97" s="123"/>
      <c r="R97" s="123"/>
      <c r="S97" s="123"/>
      <c r="T97" s="123"/>
      <c r="U97" s="123"/>
      <c r="V97" s="123"/>
      <c r="W97" s="123"/>
      <c r="X97" s="123"/>
      <c r="Y97" s="123"/>
      <c r="Z97" s="123"/>
      <c r="AA97" s="123"/>
    </row>
    <row r="99" spans="2:27" x14ac:dyDescent="0.2">
      <c r="B99" s="124" t="s">
        <v>69</v>
      </c>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row>
    <row r="101" spans="2:27" x14ac:dyDescent="0.2">
      <c r="B101" s="115" t="s">
        <v>71</v>
      </c>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row>
    <row r="103" spans="2:27" x14ac:dyDescent="0.2">
      <c r="B103" s="1" t="s">
        <v>0</v>
      </c>
      <c r="C103" s="2">
        <f>SUM(Startseite!D33)</f>
        <v>2100</v>
      </c>
      <c r="D103" s="3"/>
      <c r="E103" s="1" t="s">
        <v>1</v>
      </c>
      <c r="F103" s="2">
        <f>SUM(Startseite!K33)</f>
        <v>10</v>
      </c>
      <c r="H103" s="1" t="s">
        <v>2</v>
      </c>
      <c r="I103" s="2">
        <f>SUM(Startseite!K36)</f>
        <v>80</v>
      </c>
    </row>
    <row r="105" spans="2:27" x14ac:dyDescent="0.2">
      <c r="B105" s="1" t="s">
        <v>3</v>
      </c>
      <c r="C105" s="2">
        <f>SUM(Startseite!D35)</f>
        <v>300</v>
      </c>
      <c r="E105" s="1" t="s">
        <v>6</v>
      </c>
      <c r="F105" s="2">
        <f>SUM(Startseite!D37)</f>
        <v>10</v>
      </c>
      <c r="H105" s="1" t="s">
        <v>8</v>
      </c>
      <c r="I105" s="2">
        <f>SUM(Startseite!K38)</f>
        <v>60</v>
      </c>
    </row>
  </sheetData>
  <sheetProtection algorithmName="SHA-512" hashValue="4JqMw0CPWnmSSQktECwrXQykyNDopJ3fXaHTOV4gTzgROfZ9+HhFabzpIc+x9xKPWhBLdOVObenO2qFF+P7KCA==" saltValue="94V52HZtx2eATJ4W5z2zKQ==" spinCount="100000" sheet="1" objects="1" scenarios="1"/>
  <mergeCells count="153">
    <mergeCell ref="B11:C11"/>
    <mergeCell ref="C81:G81"/>
    <mergeCell ref="B88:I88"/>
    <mergeCell ref="B52:I52"/>
    <mergeCell ref="B54:I54"/>
    <mergeCell ref="B56:I56"/>
    <mergeCell ref="B59:I59"/>
    <mergeCell ref="B60:I60"/>
    <mergeCell ref="B62:I62"/>
    <mergeCell ref="B58:I58"/>
    <mergeCell ref="B64:I64"/>
    <mergeCell ref="B66:I66"/>
    <mergeCell ref="C53:G53"/>
    <mergeCell ref="C55:G55"/>
    <mergeCell ref="C57:G57"/>
    <mergeCell ref="C61:G61"/>
    <mergeCell ref="B68:I68"/>
    <mergeCell ref="C65:G65"/>
    <mergeCell ref="B80:I80"/>
    <mergeCell ref="B76:I76"/>
    <mergeCell ref="C77:G77"/>
    <mergeCell ref="B78:I78"/>
    <mergeCell ref="C79:G79"/>
    <mergeCell ref="C93:G93"/>
    <mergeCell ref="U93:Y93"/>
    <mergeCell ref="T88:AA88"/>
    <mergeCell ref="U89:Y89"/>
    <mergeCell ref="B90:I90"/>
    <mergeCell ref="B92:I92"/>
    <mergeCell ref="L91:P91"/>
    <mergeCell ref="K92:R92"/>
    <mergeCell ref="K83:R83"/>
    <mergeCell ref="K84:R84"/>
    <mergeCell ref="L85:P85"/>
    <mergeCell ref="K86:R86"/>
    <mergeCell ref="L87:P87"/>
    <mergeCell ref="B83:I83"/>
    <mergeCell ref="B84:I84"/>
    <mergeCell ref="C89:G89"/>
    <mergeCell ref="C91:G91"/>
    <mergeCell ref="K88:R88"/>
    <mergeCell ref="L89:P89"/>
    <mergeCell ref="K90:R90"/>
    <mergeCell ref="C85:G85"/>
    <mergeCell ref="C87:G87"/>
    <mergeCell ref="B86:I86"/>
    <mergeCell ref="K62:R62"/>
    <mergeCell ref="K20:R20"/>
    <mergeCell ref="K47:R47"/>
    <mergeCell ref="K48:R48"/>
    <mergeCell ref="L49:P49"/>
    <mergeCell ref="K50:R50"/>
    <mergeCell ref="K40:R40"/>
    <mergeCell ref="B20:I20"/>
    <mergeCell ref="C49:G49"/>
    <mergeCell ref="B47:I47"/>
    <mergeCell ref="B40:I40"/>
    <mergeCell ref="B48:I48"/>
    <mergeCell ref="B41:I45"/>
    <mergeCell ref="B22:I22"/>
    <mergeCell ref="K22:R22"/>
    <mergeCell ref="B50:I50"/>
    <mergeCell ref="K78:R78"/>
    <mergeCell ref="L79:P79"/>
    <mergeCell ref="C63:G63"/>
    <mergeCell ref="C51:G51"/>
    <mergeCell ref="B71:I71"/>
    <mergeCell ref="B72:I72"/>
    <mergeCell ref="C73:G73"/>
    <mergeCell ref="B74:I74"/>
    <mergeCell ref="C75:G75"/>
    <mergeCell ref="C69:G69"/>
    <mergeCell ref="L65:P65"/>
    <mergeCell ref="K56:R56"/>
    <mergeCell ref="L57:P57"/>
    <mergeCell ref="K58:R58"/>
    <mergeCell ref="K59:R59"/>
    <mergeCell ref="K60:R60"/>
    <mergeCell ref="K66:R66"/>
    <mergeCell ref="C67:G67"/>
    <mergeCell ref="L51:P51"/>
    <mergeCell ref="K52:R52"/>
    <mergeCell ref="L53:P53"/>
    <mergeCell ref="K54:R54"/>
    <mergeCell ref="L55:P55"/>
    <mergeCell ref="L61:P61"/>
    <mergeCell ref="T74:AA74"/>
    <mergeCell ref="K41:R45"/>
    <mergeCell ref="K80:R80"/>
    <mergeCell ref="L81:P81"/>
    <mergeCell ref="U75:Y75"/>
    <mergeCell ref="L67:P67"/>
    <mergeCell ref="K68:R68"/>
    <mergeCell ref="L69:P69"/>
    <mergeCell ref="K71:R71"/>
    <mergeCell ref="K72:R72"/>
    <mergeCell ref="L73:P73"/>
    <mergeCell ref="K74:R74"/>
    <mergeCell ref="L75:P75"/>
    <mergeCell ref="T68:AA68"/>
    <mergeCell ref="L63:P63"/>
    <mergeCell ref="K64:R64"/>
    <mergeCell ref="K76:R76"/>
    <mergeCell ref="T76:AA76"/>
    <mergeCell ref="U77:Y77"/>
    <mergeCell ref="T78:AA78"/>
    <mergeCell ref="U79:Y79"/>
    <mergeCell ref="T80:AA80"/>
    <mergeCell ref="U81:Y81"/>
    <mergeCell ref="T56:AA56"/>
    <mergeCell ref="U57:Y57"/>
    <mergeCell ref="T58:AA58"/>
    <mergeCell ref="T59:AA59"/>
    <mergeCell ref="T60:AA60"/>
    <mergeCell ref="T71:AA71"/>
    <mergeCell ref="T72:AA72"/>
    <mergeCell ref="U73:Y73"/>
    <mergeCell ref="U69:Y69"/>
    <mergeCell ref="T20:AA20"/>
    <mergeCell ref="T47:AA47"/>
    <mergeCell ref="T48:AA48"/>
    <mergeCell ref="U49:Y49"/>
    <mergeCell ref="T50:AA50"/>
    <mergeCell ref="U51:Y51"/>
    <mergeCell ref="T52:AA52"/>
    <mergeCell ref="U53:Y53"/>
    <mergeCell ref="T54:AA54"/>
    <mergeCell ref="T40:AA40"/>
    <mergeCell ref="T22:AA22"/>
    <mergeCell ref="B101:AA101"/>
    <mergeCell ref="B23:I39"/>
    <mergeCell ref="U61:Y61"/>
    <mergeCell ref="T62:AA62"/>
    <mergeCell ref="U63:Y63"/>
    <mergeCell ref="T64:AA64"/>
    <mergeCell ref="U65:Y65"/>
    <mergeCell ref="L93:P93"/>
    <mergeCell ref="B95:AA95"/>
    <mergeCell ref="B97:AA97"/>
    <mergeCell ref="B99:AA99"/>
    <mergeCell ref="T90:AA90"/>
    <mergeCell ref="U91:Y91"/>
    <mergeCell ref="T92:AA92"/>
    <mergeCell ref="T83:AA83"/>
    <mergeCell ref="T84:AA84"/>
    <mergeCell ref="U85:Y85"/>
    <mergeCell ref="T86:AA86"/>
    <mergeCell ref="U87:Y87"/>
    <mergeCell ref="T66:AA66"/>
    <mergeCell ref="U67:Y67"/>
    <mergeCell ref="T41:AA45"/>
    <mergeCell ref="L77:P77"/>
    <mergeCell ref="U55:Y55"/>
  </mergeCells>
  <conditionalFormatting sqref="I53 R53 AA53">
    <cfRule type="cellIs" dxfId="107" priority="28" operator="greaterThan">
      <formula>60</formula>
    </cfRule>
    <cfRule type="cellIs" dxfId="106" priority="29" operator="between">
      <formula>55</formula>
      <formula>60</formula>
    </cfRule>
    <cfRule type="cellIs" dxfId="105" priority="30" operator="lessThan">
      <formula>55</formula>
    </cfRule>
  </conditionalFormatting>
  <conditionalFormatting sqref="AA91 I91 R91 I67 R67 AA67 I79 R79 AA79">
    <cfRule type="cellIs" dxfId="104" priority="27" operator="greaterThan">
      <formula>6000</formula>
    </cfRule>
  </conditionalFormatting>
  <conditionalFormatting sqref="I65 R65 AA65">
    <cfRule type="cellIs" dxfId="103" priority="23" operator="greaterThan">
      <formula>80</formula>
    </cfRule>
    <cfRule type="cellIs" dxfId="102" priority="24" operator="between">
      <formula>75</formula>
      <formula>80</formula>
    </cfRule>
    <cfRule type="cellIs" dxfId="101" priority="25" operator="lessThan">
      <formula>75</formula>
    </cfRule>
  </conditionalFormatting>
  <conditionalFormatting sqref="I77 R77 AA77">
    <cfRule type="cellIs" dxfId="100" priority="20" operator="greaterThan">
      <formula>120</formula>
    </cfRule>
    <cfRule type="cellIs" dxfId="99" priority="21" operator="between">
      <formula>115</formula>
      <formula>120</formula>
    </cfRule>
    <cfRule type="cellIs" dxfId="98" priority="22" operator="lessThan">
      <formula>115</formula>
    </cfRule>
  </conditionalFormatting>
  <conditionalFormatting sqref="I89 R89 AA89">
    <cfRule type="cellIs" dxfId="97" priority="14" operator="greaterThan">
      <formula>150</formula>
    </cfRule>
    <cfRule type="cellIs" dxfId="96" priority="15" operator="between">
      <formula>145</formula>
      <formula>150</formula>
    </cfRule>
    <cfRule type="cellIs" dxfId="95" priority="16" operator="lessThan">
      <formula>145</formula>
    </cfRule>
  </conditionalFormatting>
  <conditionalFormatting sqref="I51 R51 AA51">
    <cfRule type="cellIs" dxfId="94" priority="9" operator="lessThan">
      <formula>575</formula>
    </cfRule>
  </conditionalFormatting>
  <conditionalFormatting sqref="I63 R63 AA63">
    <cfRule type="cellIs" dxfId="93" priority="8" operator="lessThan">
      <formula>765</formula>
    </cfRule>
  </conditionalFormatting>
  <conditionalFormatting sqref="I75 R75 AA75">
    <cfRule type="cellIs" dxfId="92" priority="7" operator="lessThan">
      <formula>875</formula>
    </cfRule>
  </conditionalFormatting>
  <conditionalFormatting sqref="I87 R87 AA87">
    <cfRule type="cellIs" dxfId="91" priority="6" operator="lessThan">
      <formula>875</formula>
    </cfRule>
  </conditionalFormatting>
  <conditionalFormatting sqref="I55 R55 AA55">
    <cfRule type="cellIs" dxfId="90" priority="5" operator="greaterThan">
      <formula>6000</formula>
    </cfRule>
  </conditionalFormatting>
  <conditionalFormatting sqref="B41:I45">
    <cfRule type="containsText" dxfId="89" priority="4"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abweicht.",B41)))</formula>
    </cfRule>
  </conditionalFormatting>
  <conditionalFormatting sqref="K41:R45">
    <cfRule type="containsText" dxfId="88" priority="2"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abweicht.",K41)))</formula>
    </cfRule>
  </conditionalFormatting>
  <conditionalFormatting sqref="T41:AA45">
    <cfRule type="containsText" dxfId="87" priority="1"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abweicht.",T41)))</formula>
    </cfRule>
  </conditionalFormatting>
  <hyperlinks>
    <hyperlink ref="B11:C11" location="Startseite!A1" display="Startseite" xr:uid="{00000000-0004-0000-0100-000000000000}"/>
  </hyperlinks>
  <pageMargins left="0.7" right="0.7" top="0.78740157499999996" bottom="0.78740157499999996"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102</v>
      </c>
      <c r="D2" s="129"/>
      <c r="E2" s="129"/>
      <c r="F2" s="129"/>
      <c r="G2" s="129"/>
      <c r="H2" s="129"/>
      <c r="I2" s="129"/>
      <c r="J2" s="129"/>
      <c r="K2" s="129"/>
      <c r="L2" s="129"/>
      <c r="M2" s="129"/>
      <c r="N2" s="129"/>
    </row>
    <row r="3" spans="2:15" x14ac:dyDescent="0.25">
      <c r="B3" s="97" t="s">
        <v>78</v>
      </c>
      <c r="C3" s="73"/>
    </row>
    <row r="5" spans="2:15" ht="18.75" x14ac:dyDescent="0.4">
      <c r="B5" s="216" t="s">
        <v>77</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1300-000000000000}">
      <formula1>$G$5:$G$6</formula1>
    </dataValidation>
  </dataValidations>
  <hyperlinks>
    <hyperlink ref="B3:C3" location="Startseite!A1" display="Startseite" xr:uid="{00000000-0004-0000-1300-000000000000}"/>
    <hyperlink ref="B2" location="'DM 1 F m S dW'!A1" display="Berechnung" xr:uid="{00000000-0004-0000-1300-000001000000}"/>
  </hyperlinks>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O38"/>
  <sheetViews>
    <sheetView workbookViewId="0">
      <selection activeCell="B3" sqref="B2: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101</v>
      </c>
      <c r="D2" s="129"/>
      <c r="E2" s="129"/>
      <c r="F2" s="129"/>
      <c r="G2" s="129"/>
      <c r="H2" s="129"/>
      <c r="I2" s="129"/>
      <c r="J2" s="129"/>
      <c r="K2" s="129"/>
      <c r="L2" s="129"/>
      <c r="M2" s="129"/>
      <c r="N2" s="129"/>
    </row>
    <row r="3" spans="2:15" x14ac:dyDescent="0.25">
      <c r="B3" s="97" t="s">
        <v>78</v>
      </c>
      <c r="C3" s="73"/>
    </row>
    <row r="5" spans="2:15" ht="18.75" x14ac:dyDescent="0.4">
      <c r="B5" s="216" t="s">
        <v>82</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1400-000000000000}">
      <formula1>$G$5:$G$6</formula1>
    </dataValidation>
  </dataValidations>
  <hyperlinks>
    <hyperlink ref="B3:C3" location="Startseite!A1" display="Startseite" xr:uid="{00000000-0004-0000-1400-000000000000}"/>
    <hyperlink ref="B2" location="'DM 1 F m S dW'!A1" display="Berechnung" xr:uid="{00000000-0004-0000-1400-000001000000}"/>
  </hyperlinks>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O38"/>
  <sheetViews>
    <sheetView workbookViewId="0">
      <selection activeCell="B3" sqref="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100</v>
      </c>
      <c r="D2" s="129"/>
      <c r="E2" s="129"/>
      <c r="F2" s="129"/>
      <c r="G2" s="129"/>
      <c r="H2" s="129"/>
      <c r="I2" s="129"/>
      <c r="J2" s="129"/>
      <c r="K2" s="129"/>
      <c r="L2" s="129"/>
      <c r="M2" s="129"/>
      <c r="N2" s="129"/>
    </row>
    <row r="3" spans="2:15" x14ac:dyDescent="0.25">
      <c r="B3" s="97" t="s">
        <v>78</v>
      </c>
      <c r="C3" s="73"/>
    </row>
    <row r="5" spans="2:15" ht="18.75" x14ac:dyDescent="0.4">
      <c r="B5" s="216" t="s">
        <v>81</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1500-000000000000}">
      <formula1>$G$5:$G$6</formula1>
    </dataValidation>
  </dataValidations>
  <hyperlinks>
    <hyperlink ref="B3:C3" location="Startseite!A1" display="Startseite" xr:uid="{00000000-0004-0000-1500-000000000000}"/>
    <hyperlink ref="B2" location="'DM 1 F m S ndW'!A1" display="Berechnung" xr:uid="{00000000-0004-0000-1500-000001000000}"/>
  </hyperlinks>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O38"/>
  <sheetViews>
    <sheetView workbookViewId="0">
      <selection activeCell="B3" sqref="B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8" t="s">
        <v>79</v>
      </c>
      <c r="C2" s="129" t="s">
        <v>99</v>
      </c>
      <c r="D2" s="129"/>
      <c r="E2" s="129"/>
      <c r="F2" s="129"/>
      <c r="G2" s="129"/>
      <c r="H2" s="129"/>
      <c r="I2" s="129"/>
      <c r="J2" s="129"/>
      <c r="K2" s="129"/>
      <c r="L2" s="129"/>
      <c r="M2" s="129"/>
      <c r="N2" s="129"/>
    </row>
    <row r="3" spans="2:15" x14ac:dyDescent="0.25">
      <c r="B3" s="97" t="s">
        <v>78</v>
      </c>
      <c r="C3" s="73"/>
    </row>
    <row r="5" spans="2:15" ht="18.75" x14ac:dyDescent="0.4">
      <c r="B5" s="216" t="s">
        <v>80</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1600-000000000000}">
      <formula1>$G$5:$G$6</formula1>
    </dataValidation>
  </dataValidations>
  <hyperlinks>
    <hyperlink ref="B3:C3" location="Startseite!A1" display="Startseite" xr:uid="{00000000-0004-0000-1600-000000000000}"/>
    <hyperlink ref="B2" location="'DM 1 F m S ndW'!A1" display="Berechnung" xr:uid="{00000000-0004-0000-1600-000001000000}"/>
  </hyperlink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A105"/>
  <sheetViews>
    <sheetView topLeftCell="A10" zoomScaleNormal="100" workbookViewId="0">
      <pane ySplit="30" topLeftCell="A40" activePane="bottomLeft" state="frozen"/>
      <selection activeCell="A10" sqref="A10"/>
      <selection pane="bottomLeft" activeCell="A10" sqref="A10"/>
    </sheetView>
  </sheetViews>
  <sheetFormatPr baseColWidth="10" defaultRowHeight="12.75" x14ac:dyDescent="0.2"/>
  <cols>
    <col min="1" max="1" width="3.5703125" style="1" customWidth="1"/>
    <col min="2" max="2" width="5.5703125" style="1" bestFit="1" customWidth="1"/>
    <col min="3" max="4" width="12.140625" style="1" customWidth="1"/>
    <col min="5" max="5" width="5.42578125" style="1" bestFit="1" customWidth="1"/>
    <col min="6" max="7" width="12.140625" style="1" customWidth="1"/>
    <col min="8" max="8" width="7" style="1" bestFit="1" customWidth="1"/>
    <col min="9" max="9" width="12.140625" style="10" customWidth="1"/>
    <col min="10" max="10" width="7.140625" style="1" customWidth="1"/>
    <col min="11" max="11" width="5.42578125" style="1" bestFit="1" customWidth="1"/>
    <col min="12" max="16" width="12.140625" style="1" customWidth="1"/>
    <col min="17" max="17" width="5.42578125" style="1" bestFit="1" customWidth="1"/>
    <col min="18" max="18" width="12.140625" style="10" customWidth="1"/>
    <col min="19" max="19" width="7.140625" style="1" customWidth="1"/>
    <col min="20" max="20" width="5.42578125" style="1" bestFit="1" customWidth="1"/>
    <col min="21" max="25" width="12.140625" style="1" customWidth="1"/>
    <col min="26" max="26" width="5.42578125" style="1" bestFit="1" customWidth="1"/>
    <col min="27" max="27" width="12.140625" style="10" customWidth="1"/>
    <col min="28" max="16384" width="11.42578125" style="1"/>
  </cols>
  <sheetData>
    <row r="1" spans="2:20" hidden="1" x14ac:dyDescent="0.2"/>
    <row r="2" spans="2:20" hidden="1" x14ac:dyDescent="0.2">
      <c r="B2" s="1">
        <f>I51/I49</f>
        <v>0.18545632015617375</v>
      </c>
      <c r="K2" s="1">
        <f>R51/R49</f>
        <v>0.18545632015617375</v>
      </c>
      <c r="T2" s="1">
        <f>AA51/AA49</f>
        <v>0.18545632015617375</v>
      </c>
    </row>
    <row r="3" spans="2:20" hidden="1" x14ac:dyDescent="0.2"/>
    <row r="4" spans="2:20" hidden="1" x14ac:dyDescent="0.2"/>
    <row r="5" spans="2:20" hidden="1" x14ac:dyDescent="0.2"/>
    <row r="6" spans="2:20" hidden="1" x14ac:dyDescent="0.2"/>
    <row r="7" spans="2:20" hidden="1" x14ac:dyDescent="0.2"/>
    <row r="8" spans="2:20" hidden="1" x14ac:dyDescent="0.2"/>
    <row r="9" spans="2:20" hidden="1" x14ac:dyDescent="0.2"/>
    <row r="11" spans="2:20" ht="15" x14ac:dyDescent="0.25">
      <c r="B11" s="138" t="s">
        <v>78</v>
      </c>
      <c r="C11" s="138"/>
    </row>
    <row r="19" spans="2:27" ht="13.5" thickBot="1" x14ac:dyDescent="0.25"/>
    <row r="20" spans="2:27" ht="13.5" thickBot="1" x14ac:dyDescent="0.25">
      <c r="B20" s="132" t="s">
        <v>27</v>
      </c>
      <c r="C20" s="133"/>
      <c r="D20" s="133"/>
      <c r="E20" s="133"/>
      <c r="F20" s="133"/>
      <c r="G20" s="133"/>
      <c r="H20" s="133"/>
      <c r="I20" s="134"/>
      <c r="K20" s="132" t="s">
        <v>28</v>
      </c>
      <c r="L20" s="133"/>
      <c r="M20" s="133"/>
      <c r="N20" s="133"/>
      <c r="O20" s="133"/>
      <c r="P20" s="133"/>
      <c r="Q20" s="133"/>
      <c r="R20" s="134"/>
      <c r="T20" s="132" t="s">
        <v>29</v>
      </c>
      <c r="U20" s="133"/>
      <c r="V20" s="133"/>
      <c r="W20" s="133"/>
      <c r="X20" s="133"/>
      <c r="Y20" s="133"/>
      <c r="Z20" s="133"/>
      <c r="AA20" s="134"/>
    </row>
    <row r="22" spans="2:27" x14ac:dyDescent="0.2">
      <c r="B22" s="136" t="s">
        <v>91</v>
      </c>
      <c r="C22" s="136"/>
      <c r="D22" s="136"/>
      <c r="E22" s="136"/>
      <c r="F22" s="136"/>
      <c r="G22" s="136"/>
      <c r="H22" s="136"/>
      <c r="I22" s="136"/>
      <c r="J22" s="70"/>
      <c r="K22" s="137" t="s">
        <v>90</v>
      </c>
      <c r="L22" s="137"/>
      <c r="M22" s="137"/>
      <c r="N22" s="137"/>
      <c r="O22" s="137"/>
      <c r="P22" s="137"/>
      <c r="Q22" s="137"/>
      <c r="R22" s="137"/>
      <c r="S22" s="70"/>
      <c r="T22" s="135" t="s">
        <v>89</v>
      </c>
      <c r="U22" s="135"/>
      <c r="V22" s="135"/>
      <c r="W22" s="135"/>
      <c r="X22" s="135"/>
      <c r="Y22" s="135"/>
      <c r="Z22" s="135"/>
      <c r="AA22" s="135"/>
    </row>
    <row r="35" spans="2:27" x14ac:dyDescent="0.2">
      <c r="B35" s="3"/>
      <c r="C35" s="16"/>
      <c r="D35" s="3"/>
      <c r="E35" s="3"/>
      <c r="F35" s="16"/>
      <c r="G35" s="3"/>
      <c r="H35" s="3"/>
      <c r="I35" s="16"/>
    </row>
    <row r="36" spans="2:27" x14ac:dyDescent="0.2">
      <c r="B36" s="3"/>
      <c r="C36" s="3"/>
      <c r="D36" s="3"/>
      <c r="E36" s="3"/>
      <c r="F36" s="3"/>
      <c r="G36" s="3"/>
      <c r="H36" s="3"/>
      <c r="I36" s="16"/>
    </row>
    <row r="37" spans="2:27" x14ac:dyDescent="0.2">
      <c r="B37" s="3"/>
      <c r="C37" s="16"/>
      <c r="D37" s="3"/>
      <c r="E37" s="3"/>
      <c r="F37" s="16"/>
      <c r="G37" s="3"/>
      <c r="H37" s="3"/>
      <c r="I37" s="16"/>
    </row>
    <row r="38" spans="2:27" s="3" customFormat="1" x14ac:dyDescent="0.2">
      <c r="C38" s="16"/>
      <c r="F38" s="16"/>
      <c r="I38" s="16"/>
      <c r="R38" s="16"/>
      <c r="AA38" s="16"/>
    </row>
    <row r="39" spans="2:27" s="3" customFormat="1" x14ac:dyDescent="0.2">
      <c r="B39" s="129"/>
      <c r="C39" s="129"/>
      <c r="D39" s="129"/>
      <c r="E39" s="129"/>
      <c r="F39" s="129"/>
      <c r="G39" s="129"/>
      <c r="H39" s="129"/>
      <c r="I39" s="129"/>
      <c r="K39" s="129"/>
      <c r="L39" s="129"/>
      <c r="M39" s="129"/>
      <c r="N39" s="129"/>
      <c r="O39" s="129"/>
      <c r="P39" s="129"/>
      <c r="Q39" s="129"/>
      <c r="R39" s="129"/>
      <c r="T39" s="129"/>
      <c r="U39" s="129"/>
      <c r="V39" s="129"/>
      <c r="W39" s="129"/>
      <c r="X39" s="129"/>
      <c r="Y39" s="129"/>
      <c r="Z39" s="129"/>
      <c r="AA39" s="129"/>
    </row>
    <row r="40" spans="2:27" s="3" customFormat="1" x14ac:dyDescent="0.2">
      <c r="B40" s="95"/>
      <c r="C40" s="95"/>
      <c r="D40" s="95"/>
      <c r="E40" s="95"/>
      <c r="F40" s="95"/>
      <c r="G40" s="95"/>
      <c r="H40" s="95"/>
      <c r="I40" s="95"/>
      <c r="K40" s="95"/>
      <c r="L40" s="95"/>
      <c r="M40" s="95"/>
      <c r="N40" s="95"/>
      <c r="O40" s="95"/>
      <c r="P40" s="95"/>
      <c r="Q40" s="95"/>
      <c r="R40" s="95"/>
      <c r="T40" s="95"/>
      <c r="U40" s="95"/>
      <c r="V40" s="95"/>
      <c r="W40" s="95"/>
      <c r="X40" s="95"/>
      <c r="Y40" s="95"/>
      <c r="Z40" s="95"/>
      <c r="AA40" s="95"/>
    </row>
    <row r="41" spans="2:27" x14ac:dyDescent="0.2">
      <c r="B41" s="131" t="str">
        <f>IF(B2&lt;0.3,"Achtung: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C41" s="131"/>
      <c r="D41" s="131"/>
      <c r="E41" s="131"/>
      <c r="F41" s="131"/>
      <c r="G41" s="131"/>
      <c r="H41" s="131"/>
      <c r="I41" s="131"/>
      <c r="K41" s="131" t="str">
        <f>IF(K2&lt;0.3,"Achtung: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L41" s="131"/>
      <c r="M41" s="131"/>
      <c r="N41" s="131"/>
      <c r="O41" s="131"/>
      <c r="P41" s="131"/>
      <c r="Q41" s="131"/>
      <c r="R41" s="131"/>
      <c r="T41" s="131" t="str">
        <f>IF(T2&lt;0.3,"Achtung: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U41" s="131"/>
      <c r="V41" s="131"/>
      <c r="W41" s="131"/>
      <c r="X41" s="131"/>
      <c r="Y41" s="131"/>
      <c r="Z41" s="131"/>
      <c r="AA41" s="131"/>
    </row>
    <row r="42" spans="2:27" x14ac:dyDescent="0.2">
      <c r="B42" s="131"/>
      <c r="C42" s="131"/>
      <c r="D42" s="131"/>
      <c r="E42" s="131"/>
      <c r="F42" s="131"/>
      <c r="G42" s="131"/>
      <c r="H42" s="131"/>
      <c r="I42" s="131"/>
      <c r="K42" s="131"/>
      <c r="L42" s="131"/>
      <c r="M42" s="131"/>
      <c r="N42" s="131"/>
      <c r="O42" s="131"/>
      <c r="P42" s="131"/>
      <c r="Q42" s="131"/>
      <c r="R42" s="131"/>
      <c r="T42" s="131"/>
      <c r="U42" s="131"/>
      <c r="V42" s="131"/>
      <c r="W42" s="131"/>
      <c r="X42" s="131"/>
      <c r="Y42" s="131"/>
      <c r="Z42" s="131"/>
      <c r="AA42" s="131"/>
    </row>
    <row r="43" spans="2:27" x14ac:dyDescent="0.2">
      <c r="B43" s="131"/>
      <c r="C43" s="131"/>
      <c r="D43" s="131"/>
      <c r="E43" s="131"/>
      <c r="F43" s="131"/>
      <c r="G43" s="131"/>
      <c r="H43" s="131"/>
      <c r="I43" s="131"/>
      <c r="K43" s="131"/>
      <c r="L43" s="131"/>
      <c r="M43" s="131"/>
      <c r="N43" s="131"/>
      <c r="O43" s="131"/>
      <c r="P43" s="131"/>
      <c r="Q43" s="131"/>
      <c r="R43" s="131"/>
      <c r="T43" s="131"/>
      <c r="U43" s="131"/>
      <c r="V43" s="131"/>
      <c r="W43" s="131"/>
      <c r="X43" s="131"/>
      <c r="Y43" s="131"/>
      <c r="Z43" s="131"/>
      <c r="AA43" s="131"/>
    </row>
    <row r="44" spans="2:27" x14ac:dyDescent="0.2">
      <c r="B44" s="131"/>
      <c r="C44" s="131"/>
      <c r="D44" s="131"/>
      <c r="E44" s="131"/>
      <c r="F44" s="131"/>
      <c r="G44" s="131"/>
      <c r="H44" s="131"/>
      <c r="I44" s="131"/>
      <c r="K44" s="131"/>
      <c r="L44" s="131"/>
      <c r="M44" s="131"/>
      <c r="N44" s="131"/>
      <c r="O44" s="131"/>
      <c r="P44" s="131"/>
      <c r="Q44" s="131"/>
      <c r="R44" s="131"/>
      <c r="T44" s="131"/>
      <c r="U44" s="131"/>
      <c r="V44" s="131"/>
      <c r="W44" s="131"/>
      <c r="X44" s="131"/>
      <c r="Y44" s="131"/>
      <c r="Z44" s="131"/>
      <c r="AA44" s="131"/>
    </row>
    <row r="45" spans="2:27" x14ac:dyDescent="0.2">
      <c r="B45" s="131"/>
      <c r="C45" s="131"/>
      <c r="D45" s="131"/>
      <c r="E45" s="131"/>
      <c r="F45" s="131"/>
      <c r="G45" s="131"/>
      <c r="H45" s="131"/>
      <c r="I45" s="131"/>
      <c r="K45" s="131"/>
      <c r="L45" s="131"/>
      <c r="M45" s="131"/>
      <c r="N45" s="131"/>
      <c r="O45" s="131"/>
      <c r="P45" s="131"/>
      <c r="Q45" s="131"/>
      <c r="R45" s="131"/>
      <c r="T45" s="131"/>
      <c r="U45" s="131"/>
      <c r="V45" s="131"/>
      <c r="W45" s="131"/>
      <c r="X45" s="131"/>
      <c r="Y45" s="131"/>
      <c r="Z45" s="131"/>
      <c r="AA45" s="131"/>
    </row>
    <row r="46" spans="2:27" ht="13.5" thickBot="1" x14ac:dyDescent="0.25">
      <c r="B46" s="52"/>
      <c r="C46" s="52"/>
      <c r="D46" s="52"/>
      <c r="E46" s="52"/>
      <c r="F46" s="52"/>
      <c r="G46" s="52"/>
      <c r="H46" s="52"/>
      <c r="I46" s="52"/>
      <c r="K46" s="52"/>
      <c r="L46" s="52"/>
      <c r="M46" s="52"/>
      <c r="N46" s="52"/>
      <c r="O46" s="52"/>
      <c r="P46" s="52"/>
      <c r="Q46" s="52"/>
      <c r="R46" s="52"/>
      <c r="T46" s="52"/>
      <c r="U46" s="52"/>
      <c r="V46" s="52"/>
      <c r="W46" s="52"/>
      <c r="X46" s="52"/>
      <c r="Y46" s="52"/>
      <c r="Z46" s="52"/>
      <c r="AA46" s="52"/>
    </row>
    <row r="47" spans="2:27" x14ac:dyDescent="0.2">
      <c r="B47" s="125" t="s">
        <v>106</v>
      </c>
      <c r="C47" s="126"/>
      <c r="D47" s="126"/>
      <c r="E47" s="126"/>
      <c r="F47" s="126"/>
      <c r="G47" s="126"/>
      <c r="H47" s="126"/>
      <c r="I47" s="127"/>
      <c r="K47" s="125" t="s">
        <v>106</v>
      </c>
      <c r="L47" s="126"/>
      <c r="M47" s="126"/>
      <c r="N47" s="126"/>
      <c r="O47" s="126"/>
      <c r="P47" s="126"/>
      <c r="Q47" s="126"/>
      <c r="R47" s="127"/>
      <c r="T47" s="125" t="s">
        <v>106</v>
      </c>
      <c r="U47" s="126"/>
      <c r="V47" s="126"/>
      <c r="W47" s="126"/>
      <c r="X47" s="126"/>
      <c r="Y47" s="126"/>
      <c r="Z47" s="126"/>
      <c r="AA47" s="127"/>
    </row>
    <row r="48" spans="2:27" x14ac:dyDescent="0.2">
      <c r="B48" s="118"/>
      <c r="C48" s="119"/>
      <c r="D48" s="119"/>
      <c r="E48" s="119"/>
      <c r="F48" s="119"/>
      <c r="G48" s="119"/>
      <c r="H48" s="119"/>
      <c r="I48" s="120"/>
      <c r="K48" s="118"/>
      <c r="L48" s="119"/>
      <c r="M48" s="119"/>
      <c r="N48" s="119"/>
      <c r="O48" s="119"/>
      <c r="P48" s="119"/>
      <c r="Q48" s="119"/>
      <c r="R48" s="120"/>
      <c r="T48" s="118"/>
      <c r="U48" s="119"/>
      <c r="V48" s="119"/>
      <c r="W48" s="119"/>
      <c r="X48" s="119"/>
      <c r="Y48" s="119"/>
      <c r="Z48" s="119"/>
      <c r="AA48" s="120"/>
    </row>
    <row r="49" spans="2:27" x14ac:dyDescent="0.2">
      <c r="B49" s="4" t="s">
        <v>11</v>
      </c>
      <c r="C49" s="117" t="s">
        <v>30</v>
      </c>
      <c r="D49" s="117"/>
      <c r="E49" s="117"/>
      <c r="F49" s="117"/>
      <c r="G49" s="117"/>
      <c r="H49" s="4" t="s">
        <v>11</v>
      </c>
      <c r="I49" s="13">
        <f>C103-51</f>
        <v>2049</v>
      </c>
      <c r="K49" s="4" t="s">
        <v>11</v>
      </c>
      <c r="L49" s="117" t="s">
        <v>30</v>
      </c>
      <c r="M49" s="117"/>
      <c r="N49" s="117"/>
      <c r="O49" s="117"/>
      <c r="P49" s="117"/>
      <c r="Q49" s="4" t="s">
        <v>11</v>
      </c>
      <c r="R49" s="13">
        <f>C103-51</f>
        <v>2049</v>
      </c>
      <c r="T49" s="4" t="s">
        <v>11</v>
      </c>
      <c r="U49" s="117" t="s">
        <v>30</v>
      </c>
      <c r="V49" s="117"/>
      <c r="W49" s="117"/>
      <c r="X49" s="117"/>
      <c r="Y49" s="117"/>
      <c r="Z49" s="4" t="s">
        <v>11</v>
      </c>
      <c r="AA49" s="13">
        <f>C103-51</f>
        <v>2049</v>
      </c>
    </row>
    <row r="50" spans="2:27" x14ac:dyDescent="0.2">
      <c r="B50" s="118"/>
      <c r="C50" s="119"/>
      <c r="D50" s="119"/>
      <c r="E50" s="119"/>
      <c r="F50" s="119"/>
      <c r="G50" s="119"/>
      <c r="H50" s="119"/>
      <c r="I50" s="120"/>
      <c r="K50" s="118"/>
      <c r="L50" s="119"/>
      <c r="M50" s="119"/>
      <c r="N50" s="119"/>
      <c r="O50" s="119"/>
      <c r="P50" s="119"/>
      <c r="Q50" s="119"/>
      <c r="R50" s="120"/>
      <c r="T50" s="118"/>
      <c r="U50" s="119"/>
      <c r="V50" s="119"/>
      <c r="W50" s="119"/>
      <c r="X50" s="119"/>
      <c r="Y50" s="119"/>
      <c r="Z50" s="119"/>
      <c r="AA50" s="120"/>
    </row>
    <row r="51" spans="2:27" x14ac:dyDescent="0.2">
      <c r="B51" s="4" t="s">
        <v>12</v>
      </c>
      <c r="C51" s="117" t="s">
        <v>14</v>
      </c>
      <c r="D51" s="117"/>
      <c r="E51" s="117"/>
      <c r="F51" s="117"/>
      <c r="G51" s="117"/>
      <c r="H51" s="4" t="s">
        <v>12</v>
      </c>
      <c r="I51" s="13">
        <f>C105+40+40</f>
        <v>380</v>
      </c>
      <c r="K51" s="4" t="s">
        <v>12</v>
      </c>
      <c r="L51" s="117" t="s">
        <v>14</v>
      </c>
      <c r="M51" s="117"/>
      <c r="N51" s="117"/>
      <c r="O51" s="117"/>
      <c r="P51" s="117"/>
      <c r="Q51" s="4" t="s">
        <v>12</v>
      </c>
      <c r="R51" s="13">
        <f>C105+40+40</f>
        <v>380</v>
      </c>
      <c r="T51" s="4" t="s">
        <v>12</v>
      </c>
      <c r="U51" s="117" t="s">
        <v>14</v>
      </c>
      <c r="V51" s="117"/>
      <c r="W51" s="117"/>
      <c r="X51" s="117"/>
      <c r="Y51" s="117"/>
      <c r="Z51" s="4" t="s">
        <v>12</v>
      </c>
      <c r="AA51" s="13">
        <f>C105+40+40</f>
        <v>380</v>
      </c>
    </row>
    <row r="52" spans="2:27" x14ac:dyDescent="0.2">
      <c r="B52" s="118"/>
      <c r="C52" s="119"/>
      <c r="D52" s="119"/>
      <c r="E52" s="119"/>
      <c r="F52" s="119"/>
      <c r="G52" s="119"/>
      <c r="H52" s="119"/>
      <c r="I52" s="120"/>
      <c r="K52" s="118"/>
      <c r="L52" s="119"/>
      <c r="M52" s="119"/>
      <c r="N52" s="119"/>
      <c r="O52" s="119"/>
      <c r="P52" s="119"/>
      <c r="Q52" s="119"/>
      <c r="R52" s="120"/>
      <c r="T52" s="118"/>
      <c r="U52" s="119"/>
      <c r="V52" s="119"/>
      <c r="W52" s="119"/>
      <c r="X52" s="119"/>
      <c r="Y52" s="119"/>
      <c r="Z52" s="119"/>
      <c r="AA52" s="120"/>
    </row>
    <row r="53" spans="2:27" s="57" customFormat="1" x14ac:dyDescent="0.2">
      <c r="B53" s="4" t="s">
        <v>15</v>
      </c>
      <c r="C53" s="148" t="s">
        <v>16</v>
      </c>
      <c r="D53" s="148"/>
      <c r="E53" s="148"/>
      <c r="F53" s="148"/>
      <c r="G53" s="148"/>
      <c r="H53" s="4" t="s">
        <v>15</v>
      </c>
      <c r="I53" s="56">
        <f>I49*I51*F105*0.0000025</f>
        <v>19.465500000000002</v>
      </c>
      <c r="K53" s="4" t="s">
        <v>15</v>
      </c>
      <c r="L53" s="148" t="s">
        <v>16</v>
      </c>
      <c r="M53" s="148"/>
      <c r="N53" s="148"/>
      <c r="O53" s="148"/>
      <c r="P53" s="148"/>
      <c r="Q53" s="4" t="s">
        <v>15</v>
      </c>
      <c r="R53" s="56">
        <f>R49*R51*F105*0.0000025</f>
        <v>19.465500000000002</v>
      </c>
      <c r="T53" s="4" t="s">
        <v>15</v>
      </c>
      <c r="U53" s="148" t="s">
        <v>16</v>
      </c>
      <c r="V53" s="148"/>
      <c r="W53" s="148"/>
      <c r="X53" s="148"/>
      <c r="Y53" s="148"/>
      <c r="Z53" s="4" t="s">
        <v>15</v>
      </c>
      <c r="AA53" s="56">
        <f>AA49*AA51*F105*0.0000025</f>
        <v>19.465500000000002</v>
      </c>
    </row>
    <row r="54" spans="2:27" s="48" customFormat="1" x14ac:dyDescent="0.2">
      <c r="B54" s="149"/>
      <c r="C54" s="150"/>
      <c r="D54" s="150"/>
      <c r="E54" s="150"/>
      <c r="F54" s="150"/>
      <c r="G54" s="150"/>
      <c r="H54" s="150"/>
      <c r="I54" s="151"/>
      <c r="K54" s="149"/>
      <c r="L54" s="150"/>
      <c r="M54" s="150"/>
      <c r="N54" s="150"/>
      <c r="O54" s="150"/>
      <c r="P54" s="150"/>
      <c r="Q54" s="150"/>
      <c r="R54" s="151"/>
      <c r="T54" s="149"/>
      <c r="U54" s="150"/>
      <c r="V54" s="150"/>
      <c r="W54" s="150"/>
      <c r="X54" s="150"/>
      <c r="Y54" s="150"/>
      <c r="Z54" s="150"/>
      <c r="AA54" s="151"/>
    </row>
    <row r="55" spans="2:27" s="57" customFormat="1" x14ac:dyDescent="0.2">
      <c r="B55" s="4" t="s">
        <v>17</v>
      </c>
      <c r="C55" s="148" t="s">
        <v>18</v>
      </c>
      <c r="D55" s="148"/>
      <c r="E55" s="148"/>
      <c r="F55" s="148"/>
      <c r="G55" s="148"/>
      <c r="H55" s="4" t="s">
        <v>17</v>
      </c>
      <c r="I55" s="58">
        <f>I51+C105+40</f>
        <v>720</v>
      </c>
      <c r="K55" s="4" t="s">
        <v>17</v>
      </c>
      <c r="L55" s="148" t="s">
        <v>24</v>
      </c>
      <c r="M55" s="148"/>
      <c r="N55" s="148"/>
      <c r="O55" s="148"/>
      <c r="P55" s="148"/>
      <c r="Q55" s="4" t="s">
        <v>17</v>
      </c>
      <c r="R55" s="58">
        <f>R51+C105-I103</f>
        <v>600</v>
      </c>
      <c r="T55" s="4" t="s">
        <v>17</v>
      </c>
      <c r="U55" s="148" t="s">
        <v>25</v>
      </c>
      <c r="V55" s="148"/>
      <c r="W55" s="148"/>
      <c r="X55" s="148"/>
      <c r="Y55" s="148"/>
      <c r="Z55" s="4" t="s">
        <v>17</v>
      </c>
      <c r="AA55" s="58">
        <f>AA51+C105-I103-I105</f>
        <v>540</v>
      </c>
    </row>
    <row r="56" spans="2:27" s="48" customFormat="1" x14ac:dyDescent="0.2">
      <c r="B56" s="149"/>
      <c r="C56" s="150"/>
      <c r="D56" s="150"/>
      <c r="E56" s="150"/>
      <c r="F56" s="150"/>
      <c r="G56" s="150"/>
      <c r="H56" s="150"/>
      <c r="I56" s="151"/>
      <c r="K56" s="149"/>
      <c r="L56" s="150"/>
      <c r="M56" s="150"/>
      <c r="N56" s="150"/>
      <c r="O56" s="150"/>
      <c r="P56" s="150"/>
      <c r="Q56" s="150"/>
      <c r="R56" s="151"/>
      <c r="T56" s="149"/>
      <c r="U56" s="150"/>
      <c r="V56" s="150"/>
      <c r="W56" s="150"/>
      <c r="X56" s="150"/>
      <c r="Y56" s="150"/>
      <c r="Z56" s="150"/>
      <c r="AA56" s="151"/>
    </row>
    <row r="57" spans="2:27" s="57" customFormat="1" ht="13.5" thickBot="1" x14ac:dyDescent="0.25">
      <c r="B57" s="7" t="s">
        <v>19</v>
      </c>
      <c r="C57" s="147" t="s">
        <v>20</v>
      </c>
      <c r="D57" s="147"/>
      <c r="E57" s="147"/>
      <c r="F57" s="147"/>
      <c r="G57" s="147"/>
      <c r="H57" s="7" t="s">
        <v>19</v>
      </c>
      <c r="I57" s="59">
        <f>C105</f>
        <v>300</v>
      </c>
      <c r="K57" s="7" t="s">
        <v>19</v>
      </c>
      <c r="L57" s="147" t="s">
        <v>22</v>
      </c>
      <c r="M57" s="147"/>
      <c r="N57" s="147"/>
      <c r="O57" s="147"/>
      <c r="P57" s="147"/>
      <c r="Q57" s="7" t="s">
        <v>19</v>
      </c>
      <c r="R57" s="59">
        <f>C105-I103-40</f>
        <v>180</v>
      </c>
      <c r="T57" s="7" t="s">
        <v>19</v>
      </c>
      <c r="U57" s="147" t="s">
        <v>26</v>
      </c>
      <c r="V57" s="147"/>
      <c r="W57" s="147"/>
      <c r="X57" s="147"/>
      <c r="Y57" s="147"/>
      <c r="Z57" s="7" t="s">
        <v>19</v>
      </c>
      <c r="AA57" s="59">
        <f>C105-I103-I105-40</f>
        <v>120</v>
      </c>
    </row>
    <row r="58" spans="2:27" ht="13.5" thickBot="1" x14ac:dyDescent="0.25">
      <c r="B58" s="129"/>
      <c r="C58" s="129"/>
      <c r="D58" s="129"/>
      <c r="E58" s="129"/>
      <c r="F58" s="129"/>
      <c r="G58" s="129"/>
      <c r="H58" s="129"/>
      <c r="I58" s="129"/>
      <c r="K58" s="129"/>
      <c r="L58" s="129"/>
      <c r="M58" s="129"/>
      <c r="N58" s="129"/>
      <c r="O58" s="129"/>
      <c r="P58" s="129"/>
      <c r="Q58" s="129"/>
      <c r="R58" s="129"/>
      <c r="T58" s="129"/>
      <c r="U58" s="129"/>
      <c r="V58" s="129"/>
      <c r="W58" s="129"/>
      <c r="X58" s="129"/>
      <c r="Y58" s="129"/>
      <c r="Z58" s="129"/>
      <c r="AA58" s="129"/>
    </row>
    <row r="59" spans="2:27" x14ac:dyDescent="0.2">
      <c r="B59" s="125" t="s">
        <v>107</v>
      </c>
      <c r="C59" s="126"/>
      <c r="D59" s="126"/>
      <c r="E59" s="126"/>
      <c r="F59" s="126"/>
      <c r="G59" s="126"/>
      <c r="H59" s="126"/>
      <c r="I59" s="127"/>
      <c r="K59" s="125" t="s">
        <v>107</v>
      </c>
      <c r="L59" s="126"/>
      <c r="M59" s="126"/>
      <c r="N59" s="126"/>
      <c r="O59" s="126"/>
      <c r="P59" s="126"/>
      <c r="Q59" s="126"/>
      <c r="R59" s="127"/>
      <c r="T59" s="125" t="s">
        <v>107</v>
      </c>
      <c r="U59" s="126"/>
      <c r="V59" s="126"/>
      <c r="W59" s="126"/>
      <c r="X59" s="126"/>
      <c r="Y59" s="126"/>
      <c r="Z59" s="126"/>
      <c r="AA59" s="127"/>
    </row>
    <row r="60" spans="2:27" x14ac:dyDescent="0.2">
      <c r="B60" s="118"/>
      <c r="C60" s="119"/>
      <c r="D60" s="119"/>
      <c r="E60" s="119"/>
      <c r="F60" s="119"/>
      <c r="G60" s="119"/>
      <c r="H60" s="119"/>
      <c r="I60" s="120"/>
      <c r="K60" s="118"/>
      <c r="L60" s="119"/>
      <c r="M60" s="119"/>
      <c r="N60" s="119"/>
      <c r="O60" s="119"/>
      <c r="P60" s="119"/>
      <c r="Q60" s="119"/>
      <c r="R60" s="120"/>
      <c r="T60" s="118"/>
      <c r="U60" s="119"/>
      <c r="V60" s="119"/>
      <c r="W60" s="119"/>
      <c r="X60" s="119"/>
      <c r="Y60" s="119"/>
      <c r="Z60" s="119"/>
      <c r="AA60" s="120"/>
    </row>
    <row r="61" spans="2:27" x14ac:dyDescent="0.2">
      <c r="B61" s="4" t="s">
        <v>11</v>
      </c>
      <c r="C61" s="117" t="s">
        <v>30</v>
      </c>
      <c r="D61" s="117"/>
      <c r="E61" s="117"/>
      <c r="F61" s="117"/>
      <c r="G61" s="117"/>
      <c r="H61" s="4" t="s">
        <v>11</v>
      </c>
      <c r="I61" s="13">
        <f>C103-51</f>
        <v>2049</v>
      </c>
      <c r="K61" s="4" t="s">
        <v>11</v>
      </c>
      <c r="L61" s="117" t="s">
        <v>30</v>
      </c>
      <c r="M61" s="117"/>
      <c r="N61" s="117"/>
      <c r="O61" s="117"/>
      <c r="P61" s="117"/>
      <c r="Q61" s="4" t="s">
        <v>11</v>
      </c>
      <c r="R61" s="13">
        <f>C103-51</f>
        <v>2049</v>
      </c>
      <c r="T61" s="4" t="s">
        <v>11</v>
      </c>
      <c r="U61" s="117" t="s">
        <v>30</v>
      </c>
      <c r="V61" s="117"/>
      <c r="W61" s="117"/>
      <c r="X61" s="117"/>
      <c r="Y61" s="117"/>
      <c r="Z61" s="4" t="s">
        <v>11</v>
      </c>
      <c r="AA61" s="13">
        <f>C103-51</f>
        <v>2049</v>
      </c>
    </row>
    <row r="62" spans="2:27" x14ac:dyDescent="0.2">
      <c r="B62" s="118"/>
      <c r="C62" s="119"/>
      <c r="D62" s="119"/>
      <c r="E62" s="119"/>
      <c r="F62" s="119"/>
      <c r="G62" s="119"/>
      <c r="H62" s="119"/>
      <c r="I62" s="120"/>
      <c r="K62" s="118"/>
      <c r="L62" s="119"/>
      <c r="M62" s="119"/>
      <c r="N62" s="119"/>
      <c r="O62" s="119"/>
      <c r="P62" s="119"/>
      <c r="Q62" s="119"/>
      <c r="R62" s="120"/>
      <c r="T62" s="118"/>
      <c r="U62" s="119"/>
      <c r="V62" s="119"/>
      <c r="W62" s="119"/>
      <c r="X62" s="119"/>
      <c r="Y62" s="119"/>
      <c r="Z62" s="119"/>
      <c r="AA62" s="120"/>
    </row>
    <row r="63" spans="2:27" x14ac:dyDescent="0.2">
      <c r="B63" s="4" t="s">
        <v>12</v>
      </c>
      <c r="C63" s="117" t="s">
        <v>14</v>
      </c>
      <c r="D63" s="117"/>
      <c r="E63" s="117"/>
      <c r="F63" s="117"/>
      <c r="G63" s="117"/>
      <c r="H63" s="4" t="s">
        <v>12</v>
      </c>
      <c r="I63" s="13">
        <f>C105+40+40</f>
        <v>380</v>
      </c>
      <c r="K63" s="4" t="s">
        <v>12</v>
      </c>
      <c r="L63" s="117" t="s">
        <v>14</v>
      </c>
      <c r="M63" s="117"/>
      <c r="N63" s="117"/>
      <c r="O63" s="117"/>
      <c r="P63" s="117"/>
      <c r="Q63" s="4" t="s">
        <v>12</v>
      </c>
      <c r="R63" s="13">
        <f>C105+40+40</f>
        <v>380</v>
      </c>
      <c r="T63" s="4" t="s">
        <v>12</v>
      </c>
      <c r="U63" s="117" t="s">
        <v>14</v>
      </c>
      <c r="V63" s="117"/>
      <c r="W63" s="117"/>
      <c r="X63" s="117"/>
      <c r="Y63" s="117"/>
      <c r="Z63" s="4" t="s">
        <v>12</v>
      </c>
      <c r="AA63" s="13">
        <f>C105+40+40</f>
        <v>380</v>
      </c>
    </row>
    <row r="64" spans="2:27" x14ac:dyDescent="0.2">
      <c r="B64" s="118"/>
      <c r="C64" s="119"/>
      <c r="D64" s="119"/>
      <c r="E64" s="119"/>
      <c r="F64" s="119"/>
      <c r="G64" s="119"/>
      <c r="H64" s="119"/>
      <c r="I64" s="120"/>
      <c r="K64" s="118"/>
      <c r="L64" s="119"/>
      <c r="M64" s="119"/>
      <c r="N64" s="119"/>
      <c r="O64" s="119"/>
      <c r="P64" s="119"/>
      <c r="Q64" s="119"/>
      <c r="R64" s="120"/>
      <c r="T64" s="118"/>
      <c r="U64" s="119"/>
      <c r="V64" s="119"/>
      <c r="W64" s="119"/>
      <c r="X64" s="119"/>
      <c r="Y64" s="119"/>
      <c r="Z64" s="119"/>
      <c r="AA64" s="120"/>
    </row>
    <row r="65" spans="2:27" s="20" customFormat="1" x14ac:dyDescent="0.2">
      <c r="B65" s="4" t="s">
        <v>15</v>
      </c>
      <c r="C65" s="143" t="s">
        <v>16</v>
      </c>
      <c r="D65" s="143"/>
      <c r="E65" s="143"/>
      <c r="F65" s="143"/>
      <c r="G65" s="143"/>
      <c r="H65" s="4" t="s">
        <v>15</v>
      </c>
      <c r="I65" s="26">
        <f>I61*I63*F105*0.0000025</f>
        <v>19.465500000000002</v>
      </c>
      <c r="K65" s="4" t="s">
        <v>15</v>
      </c>
      <c r="L65" s="143" t="s">
        <v>16</v>
      </c>
      <c r="M65" s="143"/>
      <c r="N65" s="143"/>
      <c r="O65" s="143"/>
      <c r="P65" s="143"/>
      <c r="Q65" s="4" t="s">
        <v>15</v>
      </c>
      <c r="R65" s="26">
        <f>R61*R63*F105*0.0000025</f>
        <v>19.465500000000002</v>
      </c>
      <c r="T65" s="4" t="s">
        <v>15</v>
      </c>
      <c r="U65" s="143" t="s">
        <v>16</v>
      </c>
      <c r="V65" s="143"/>
      <c r="W65" s="143"/>
      <c r="X65" s="143"/>
      <c r="Y65" s="143"/>
      <c r="Z65" s="4" t="s">
        <v>15</v>
      </c>
      <c r="AA65" s="26">
        <f>AA61*AA63*F105*0.0000025</f>
        <v>19.465500000000002</v>
      </c>
    </row>
    <row r="66" spans="2:27" s="37" customFormat="1" x14ac:dyDescent="0.2">
      <c r="B66" s="139"/>
      <c r="C66" s="140"/>
      <c r="D66" s="140"/>
      <c r="E66" s="140"/>
      <c r="F66" s="140"/>
      <c r="G66" s="140"/>
      <c r="H66" s="140"/>
      <c r="I66" s="141"/>
      <c r="K66" s="139"/>
      <c r="L66" s="140"/>
      <c r="M66" s="140"/>
      <c r="N66" s="140"/>
      <c r="O66" s="140"/>
      <c r="P66" s="140"/>
      <c r="Q66" s="140"/>
      <c r="R66" s="141"/>
      <c r="T66" s="139"/>
      <c r="U66" s="140"/>
      <c r="V66" s="140"/>
      <c r="W66" s="140"/>
      <c r="X66" s="140"/>
      <c r="Y66" s="140"/>
      <c r="Z66" s="140"/>
      <c r="AA66" s="141"/>
    </row>
    <row r="67" spans="2:27" s="20" customFormat="1" x14ac:dyDescent="0.2">
      <c r="B67" s="4" t="s">
        <v>17</v>
      </c>
      <c r="C67" s="143" t="s">
        <v>18</v>
      </c>
      <c r="D67" s="143"/>
      <c r="E67" s="143"/>
      <c r="F67" s="143"/>
      <c r="G67" s="143"/>
      <c r="H67" s="4" t="s">
        <v>17</v>
      </c>
      <c r="I67" s="24">
        <f>I63+C105+40</f>
        <v>720</v>
      </c>
      <c r="K67" s="4" t="s">
        <v>17</v>
      </c>
      <c r="L67" s="143" t="s">
        <v>24</v>
      </c>
      <c r="M67" s="143"/>
      <c r="N67" s="143"/>
      <c r="O67" s="143"/>
      <c r="P67" s="143"/>
      <c r="Q67" s="4" t="s">
        <v>17</v>
      </c>
      <c r="R67" s="24">
        <f>R63+C105-I103</f>
        <v>600</v>
      </c>
      <c r="T67" s="4" t="s">
        <v>17</v>
      </c>
      <c r="U67" s="143" t="s">
        <v>25</v>
      </c>
      <c r="V67" s="143"/>
      <c r="W67" s="143"/>
      <c r="X67" s="143"/>
      <c r="Y67" s="143"/>
      <c r="Z67" s="4" t="s">
        <v>17</v>
      </c>
      <c r="AA67" s="24">
        <f>AA63+C105-I103-I105</f>
        <v>540</v>
      </c>
    </row>
    <row r="68" spans="2:27" s="37" customFormat="1" x14ac:dyDescent="0.2">
      <c r="B68" s="139"/>
      <c r="C68" s="140"/>
      <c r="D68" s="140"/>
      <c r="E68" s="140"/>
      <c r="F68" s="140"/>
      <c r="G68" s="140"/>
      <c r="H68" s="140"/>
      <c r="I68" s="141"/>
      <c r="K68" s="139"/>
      <c r="L68" s="140"/>
      <c r="M68" s="140"/>
      <c r="N68" s="140"/>
      <c r="O68" s="140"/>
      <c r="P68" s="140"/>
      <c r="Q68" s="140"/>
      <c r="R68" s="141"/>
      <c r="T68" s="139"/>
      <c r="U68" s="140"/>
      <c r="V68" s="140"/>
      <c r="W68" s="140"/>
      <c r="X68" s="140"/>
      <c r="Y68" s="140"/>
      <c r="Z68" s="140"/>
      <c r="AA68" s="141"/>
    </row>
    <row r="69" spans="2:27" s="20" customFormat="1" ht="13.5" thickBot="1" x14ac:dyDescent="0.25">
      <c r="B69" s="7" t="s">
        <v>19</v>
      </c>
      <c r="C69" s="142" t="s">
        <v>20</v>
      </c>
      <c r="D69" s="142"/>
      <c r="E69" s="142"/>
      <c r="F69" s="142"/>
      <c r="G69" s="142"/>
      <c r="H69" s="7" t="s">
        <v>19</v>
      </c>
      <c r="I69" s="60">
        <f>C105</f>
        <v>300</v>
      </c>
      <c r="K69" s="7" t="s">
        <v>19</v>
      </c>
      <c r="L69" s="142" t="s">
        <v>22</v>
      </c>
      <c r="M69" s="142"/>
      <c r="N69" s="142"/>
      <c r="O69" s="142"/>
      <c r="P69" s="142"/>
      <c r="Q69" s="7" t="s">
        <v>19</v>
      </c>
      <c r="R69" s="60">
        <f>C37-I103-40</f>
        <v>-120</v>
      </c>
      <c r="T69" s="7" t="s">
        <v>19</v>
      </c>
      <c r="U69" s="142" t="s">
        <v>26</v>
      </c>
      <c r="V69" s="142"/>
      <c r="W69" s="142"/>
      <c r="X69" s="142"/>
      <c r="Y69" s="142"/>
      <c r="Z69" s="7" t="s">
        <v>19</v>
      </c>
      <c r="AA69" s="60">
        <f>C105-I103-I105-40</f>
        <v>120</v>
      </c>
    </row>
    <row r="70" spans="2:27" ht="13.5" thickBot="1" x14ac:dyDescent="0.25">
      <c r="B70" s="31"/>
      <c r="C70" s="31"/>
      <c r="D70" s="31"/>
      <c r="E70" s="31"/>
      <c r="F70" s="31"/>
      <c r="G70" s="31"/>
      <c r="H70" s="31"/>
      <c r="I70" s="16"/>
      <c r="K70" s="31"/>
      <c r="L70" s="31"/>
      <c r="M70" s="31"/>
      <c r="N70" s="31"/>
      <c r="O70" s="31"/>
      <c r="P70" s="31"/>
      <c r="Q70" s="31"/>
      <c r="R70" s="16"/>
      <c r="T70" s="31"/>
      <c r="U70" s="31"/>
      <c r="V70" s="31"/>
      <c r="W70" s="31"/>
      <c r="X70" s="31"/>
      <c r="Y70" s="31"/>
      <c r="Z70" s="31"/>
      <c r="AA70" s="16"/>
    </row>
    <row r="71" spans="2:27" s="20" customFormat="1" x14ac:dyDescent="0.2">
      <c r="B71" s="125" t="s">
        <v>108</v>
      </c>
      <c r="C71" s="126"/>
      <c r="D71" s="126"/>
      <c r="E71" s="126"/>
      <c r="F71" s="126"/>
      <c r="G71" s="126"/>
      <c r="H71" s="126"/>
      <c r="I71" s="127"/>
      <c r="K71" s="125" t="s">
        <v>108</v>
      </c>
      <c r="L71" s="126"/>
      <c r="M71" s="126"/>
      <c r="N71" s="126"/>
      <c r="O71" s="126"/>
      <c r="P71" s="126"/>
      <c r="Q71" s="126"/>
      <c r="R71" s="127"/>
      <c r="T71" s="125" t="s">
        <v>108</v>
      </c>
      <c r="U71" s="126"/>
      <c r="V71" s="126"/>
      <c r="W71" s="126"/>
      <c r="X71" s="126"/>
      <c r="Y71" s="126"/>
      <c r="Z71" s="126"/>
      <c r="AA71" s="127"/>
    </row>
    <row r="72" spans="2:27" s="37" customFormat="1" x14ac:dyDescent="0.2">
      <c r="B72" s="139"/>
      <c r="C72" s="140"/>
      <c r="D72" s="140"/>
      <c r="E72" s="140"/>
      <c r="F72" s="140"/>
      <c r="G72" s="140"/>
      <c r="H72" s="140"/>
      <c r="I72" s="141"/>
      <c r="K72" s="139"/>
      <c r="L72" s="140"/>
      <c r="M72" s="140"/>
      <c r="N72" s="140"/>
      <c r="O72" s="140"/>
      <c r="P72" s="140"/>
      <c r="Q72" s="140"/>
      <c r="R72" s="141"/>
      <c r="T72" s="139"/>
      <c r="U72" s="140"/>
      <c r="V72" s="140"/>
      <c r="W72" s="140"/>
      <c r="X72" s="140"/>
      <c r="Y72" s="140"/>
      <c r="Z72" s="140"/>
      <c r="AA72" s="141"/>
    </row>
    <row r="73" spans="2:27" s="20" customFormat="1" x14ac:dyDescent="0.2">
      <c r="B73" s="4" t="s">
        <v>11</v>
      </c>
      <c r="C73" s="143" t="s">
        <v>30</v>
      </c>
      <c r="D73" s="143"/>
      <c r="E73" s="143"/>
      <c r="F73" s="143"/>
      <c r="G73" s="143"/>
      <c r="H73" s="4" t="s">
        <v>11</v>
      </c>
      <c r="I73" s="24">
        <f>C103-51</f>
        <v>2049</v>
      </c>
      <c r="K73" s="4" t="s">
        <v>11</v>
      </c>
      <c r="L73" s="143" t="s">
        <v>30</v>
      </c>
      <c r="M73" s="143"/>
      <c r="N73" s="143"/>
      <c r="O73" s="143"/>
      <c r="P73" s="143"/>
      <c r="Q73" s="4" t="s">
        <v>11</v>
      </c>
      <c r="R73" s="24">
        <f>C103-51</f>
        <v>2049</v>
      </c>
      <c r="T73" s="4" t="s">
        <v>11</v>
      </c>
      <c r="U73" s="143" t="s">
        <v>30</v>
      </c>
      <c r="V73" s="143"/>
      <c r="W73" s="143"/>
      <c r="X73" s="143"/>
      <c r="Y73" s="143"/>
      <c r="Z73" s="4" t="s">
        <v>11</v>
      </c>
      <c r="AA73" s="24">
        <f>C103-51</f>
        <v>2049</v>
      </c>
    </row>
    <row r="74" spans="2:27" s="20" customFormat="1" x14ac:dyDescent="0.2">
      <c r="B74" s="144"/>
      <c r="C74" s="145"/>
      <c r="D74" s="145"/>
      <c r="E74" s="145"/>
      <c r="F74" s="145"/>
      <c r="G74" s="145"/>
      <c r="H74" s="145"/>
      <c r="I74" s="146"/>
      <c r="K74" s="144"/>
      <c r="L74" s="145"/>
      <c r="M74" s="145"/>
      <c r="N74" s="145"/>
      <c r="O74" s="145"/>
      <c r="P74" s="145"/>
      <c r="Q74" s="145"/>
      <c r="R74" s="146"/>
      <c r="T74" s="144"/>
      <c r="U74" s="145"/>
      <c r="V74" s="145"/>
      <c r="W74" s="145"/>
      <c r="X74" s="145"/>
      <c r="Y74" s="145"/>
      <c r="Z74" s="145"/>
      <c r="AA74" s="146"/>
    </row>
    <row r="75" spans="2:27" s="20" customFormat="1" x14ac:dyDescent="0.2">
      <c r="B75" s="4" t="s">
        <v>12</v>
      </c>
      <c r="C75" s="143" t="s">
        <v>14</v>
      </c>
      <c r="D75" s="143"/>
      <c r="E75" s="143"/>
      <c r="F75" s="143"/>
      <c r="G75" s="143"/>
      <c r="H75" s="4" t="s">
        <v>12</v>
      </c>
      <c r="I75" s="24">
        <f>C105+40+40</f>
        <v>380</v>
      </c>
      <c r="K75" s="4" t="s">
        <v>12</v>
      </c>
      <c r="L75" s="143" t="s">
        <v>14</v>
      </c>
      <c r="M75" s="143"/>
      <c r="N75" s="143"/>
      <c r="O75" s="143"/>
      <c r="P75" s="143"/>
      <c r="Q75" s="4" t="s">
        <v>12</v>
      </c>
      <c r="R75" s="24">
        <f>C105+40+40</f>
        <v>380</v>
      </c>
      <c r="T75" s="4" t="s">
        <v>12</v>
      </c>
      <c r="U75" s="143" t="s">
        <v>14</v>
      </c>
      <c r="V75" s="143"/>
      <c r="W75" s="143"/>
      <c r="X75" s="143"/>
      <c r="Y75" s="143"/>
      <c r="Z75" s="4" t="s">
        <v>12</v>
      </c>
      <c r="AA75" s="24">
        <f>C105+40+40</f>
        <v>380</v>
      </c>
    </row>
    <row r="76" spans="2:27" s="37" customFormat="1" x14ac:dyDescent="0.2">
      <c r="B76" s="139"/>
      <c r="C76" s="140"/>
      <c r="D76" s="140"/>
      <c r="E76" s="140"/>
      <c r="F76" s="140"/>
      <c r="G76" s="140"/>
      <c r="H76" s="140"/>
      <c r="I76" s="141"/>
      <c r="K76" s="139"/>
      <c r="L76" s="140"/>
      <c r="M76" s="140"/>
      <c r="N76" s="140"/>
      <c r="O76" s="140"/>
      <c r="P76" s="140"/>
      <c r="Q76" s="140"/>
      <c r="R76" s="141"/>
      <c r="T76" s="139"/>
      <c r="U76" s="140"/>
      <c r="V76" s="140"/>
      <c r="W76" s="140"/>
      <c r="X76" s="140"/>
      <c r="Y76" s="140"/>
      <c r="Z76" s="140"/>
      <c r="AA76" s="141"/>
    </row>
    <row r="77" spans="2:27" s="20" customFormat="1" x14ac:dyDescent="0.2">
      <c r="B77" s="4" t="s">
        <v>15</v>
      </c>
      <c r="C77" s="143" t="s">
        <v>16</v>
      </c>
      <c r="D77" s="143"/>
      <c r="E77" s="143"/>
      <c r="F77" s="143"/>
      <c r="G77" s="143"/>
      <c r="H77" s="4" t="s">
        <v>15</v>
      </c>
      <c r="I77" s="26">
        <f>I73*I75*F105*0.0000025</f>
        <v>19.465500000000002</v>
      </c>
      <c r="K77" s="4" t="s">
        <v>15</v>
      </c>
      <c r="L77" s="143" t="s">
        <v>16</v>
      </c>
      <c r="M77" s="143"/>
      <c r="N77" s="143"/>
      <c r="O77" s="143"/>
      <c r="P77" s="143"/>
      <c r="Q77" s="4" t="s">
        <v>15</v>
      </c>
      <c r="R77" s="26">
        <f>R73*R75*F105*0.0000025</f>
        <v>19.465500000000002</v>
      </c>
      <c r="T77" s="4" t="s">
        <v>15</v>
      </c>
      <c r="U77" s="143" t="s">
        <v>16</v>
      </c>
      <c r="V77" s="143"/>
      <c r="W77" s="143"/>
      <c r="X77" s="143"/>
      <c r="Y77" s="143"/>
      <c r="Z77" s="4" t="s">
        <v>15</v>
      </c>
      <c r="AA77" s="26">
        <f>AA73*AA75*F105*0.0000025</f>
        <v>19.465500000000002</v>
      </c>
    </row>
    <row r="78" spans="2:27" s="37" customFormat="1" x14ac:dyDescent="0.2">
      <c r="B78" s="139"/>
      <c r="C78" s="140"/>
      <c r="D78" s="140"/>
      <c r="E78" s="140"/>
      <c r="F78" s="140"/>
      <c r="G78" s="140"/>
      <c r="H78" s="140"/>
      <c r="I78" s="141"/>
      <c r="K78" s="139"/>
      <c r="L78" s="140"/>
      <c r="M78" s="140"/>
      <c r="N78" s="140"/>
      <c r="O78" s="140"/>
      <c r="P78" s="140"/>
      <c r="Q78" s="140"/>
      <c r="R78" s="141"/>
      <c r="T78" s="139"/>
      <c r="U78" s="140"/>
      <c r="V78" s="140"/>
      <c r="W78" s="140"/>
      <c r="X78" s="140"/>
      <c r="Y78" s="140"/>
      <c r="Z78" s="140"/>
      <c r="AA78" s="141"/>
    </row>
    <row r="79" spans="2:27" s="20" customFormat="1" x14ac:dyDescent="0.2">
      <c r="B79" s="4" t="s">
        <v>17</v>
      </c>
      <c r="C79" s="143" t="s">
        <v>18</v>
      </c>
      <c r="D79" s="143"/>
      <c r="E79" s="143"/>
      <c r="F79" s="143"/>
      <c r="G79" s="143"/>
      <c r="H79" s="4" t="s">
        <v>17</v>
      </c>
      <c r="I79" s="24">
        <f>I75+C105+40</f>
        <v>720</v>
      </c>
      <c r="K79" s="4" t="s">
        <v>17</v>
      </c>
      <c r="L79" s="143" t="s">
        <v>24</v>
      </c>
      <c r="M79" s="143"/>
      <c r="N79" s="143"/>
      <c r="O79" s="143"/>
      <c r="P79" s="143"/>
      <c r="Q79" s="4" t="s">
        <v>17</v>
      </c>
      <c r="R79" s="24">
        <f>R75+C105-I103</f>
        <v>600</v>
      </c>
      <c r="T79" s="4" t="s">
        <v>17</v>
      </c>
      <c r="U79" s="143" t="s">
        <v>25</v>
      </c>
      <c r="V79" s="143"/>
      <c r="W79" s="143"/>
      <c r="X79" s="143"/>
      <c r="Y79" s="143"/>
      <c r="Z79" s="4" t="s">
        <v>17</v>
      </c>
      <c r="AA79" s="24">
        <f>AA75+C105-I103-I105</f>
        <v>540</v>
      </c>
    </row>
    <row r="80" spans="2:27" s="37" customFormat="1" x14ac:dyDescent="0.2">
      <c r="B80" s="139"/>
      <c r="C80" s="140"/>
      <c r="D80" s="140"/>
      <c r="E80" s="140"/>
      <c r="F80" s="140"/>
      <c r="G80" s="140"/>
      <c r="H80" s="140"/>
      <c r="I80" s="141"/>
      <c r="K80" s="139"/>
      <c r="L80" s="140"/>
      <c r="M80" s="140"/>
      <c r="N80" s="140"/>
      <c r="O80" s="140"/>
      <c r="P80" s="140"/>
      <c r="Q80" s="140"/>
      <c r="R80" s="141"/>
      <c r="T80" s="139"/>
      <c r="U80" s="140"/>
      <c r="V80" s="140"/>
      <c r="W80" s="140"/>
      <c r="X80" s="140"/>
      <c r="Y80" s="140"/>
      <c r="Z80" s="140"/>
      <c r="AA80" s="141"/>
    </row>
    <row r="81" spans="2:27" s="20" customFormat="1" ht="13.5" thickBot="1" x14ac:dyDescent="0.25">
      <c r="B81" s="7" t="s">
        <v>19</v>
      </c>
      <c r="C81" s="142" t="s">
        <v>20</v>
      </c>
      <c r="D81" s="142"/>
      <c r="E81" s="142"/>
      <c r="F81" s="142"/>
      <c r="G81" s="142"/>
      <c r="H81" s="7" t="s">
        <v>19</v>
      </c>
      <c r="I81" s="60">
        <f>C105</f>
        <v>300</v>
      </c>
      <c r="K81" s="7" t="s">
        <v>19</v>
      </c>
      <c r="L81" s="142" t="s">
        <v>22</v>
      </c>
      <c r="M81" s="142"/>
      <c r="N81" s="142"/>
      <c r="O81" s="142"/>
      <c r="P81" s="142"/>
      <c r="Q81" s="7" t="s">
        <v>19</v>
      </c>
      <c r="R81" s="60">
        <f>C105-I103-40</f>
        <v>180</v>
      </c>
      <c r="T81" s="7" t="s">
        <v>19</v>
      </c>
      <c r="U81" s="142" t="s">
        <v>26</v>
      </c>
      <c r="V81" s="142"/>
      <c r="W81" s="142"/>
      <c r="X81" s="142"/>
      <c r="Y81" s="142"/>
      <c r="Z81" s="7" t="s">
        <v>19</v>
      </c>
      <c r="AA81" s="60">
        <f>C105-I103-I105-40</f>
        <v>120</v>
      </c>
    </row>
    <row r="82" spans="2:27" ht="13.5" thickBot="1" x14ac:dyDescent="0.25">
      <c r="B82" s="31"/>
      <c r="C82" s="31"/>
      <c r="D82" s="31"/>
      <c r="E82" s="31"/>
      <c r="F82" s="31"/>
      <c r="G82" s="31"/>
      <c r="H82" s="31"/>
      <c r="I82" s="16"/>
      <c r="K82" s="31"/>
      <c r="L82" s="31"/>
      <c r="M82" s="31"/>
      <c r="N82" s="31"/>
      <c r="O82" s="31"/>
      <c r="P82" s="31"/>
      <c r="Q82" s="31"/>
      <c r="R82" s="16"/>
      <c r="T82" s="31"/>
      <c r="U82" s="31"/>
      <c r="V82" s="31"/>
      <c r="W82" s="31"/>
      <c r="X82" s="31"/>
      <c r="Y82" s="31"/>
      <c r="Z82" s="31"/>
      <c r="AA82" s="16"/>
    </row>
    <row r="83" spans="2:27" x14ac:dyDescent="0.2">
      <c r="B83" s="125" t="s">
        <v>110</v>
      </c>
      <c r="C83" s="126"/>
      <c r="D83" s="126"/>
      <c r="E83" s="126"/>
      <c r="F83" s="126"/>
      <c r="G83" s="126"/>
      <c r="H83" s="126"/>
      <c r="I83" s="127"/>
      <c r="K83" s="125" t="s">
        <v>110</v>
      </c>
      <c r="L83" s="126"/>
      <c r="M83" s="126"/>
      <c r="N83" s="126"/>
      <c r="O83" s="126"/>
      <c r="P83" s="126"/>
      <c r="Q83" s="126"/>
      <c r="R83" s="127"/>
      <c r="T83" s="125" t="s">
        <v>110</v>
      </c>
      <c r="U83" s="126"/>
      <c r="V83" s="126"/>
      <c r="W83" s="126"/>
      <c r="X83" s="126"/>
      <c r="Y83" s="126"/>
      <c r="Z83" s="126"/>
      <c r="AA83" s="127"/>
    </row>
    <row r="84" spans="2:27" x14ac:dyDescent="0.2">
      <c r="B84" s="128"/>
      <c r="C84" s="129"/>
      <c r="D84" s="129"/>
      <c r="E84" s="129"/>
      <c r="F84" s="129"/>
      <c r="G84" s="129"/>
      <c r="H84" s="129"/>
      <c r="I84" s="130"/>
      <c r="K84" s="128"/>
      <c r="L84" s="129"/>
      <c r="M84" s="129"/>
      <c r="N84" s="129"/>
      <c r="O84" s="129"/>
      <c r="P84" s="129"/>
      <c r="Q84" s="129"/>
      <c r="R84" s="130"/>
      <c r="T84" s="128"/>
      <c r="U84" s="129"/>
      <c r="V84" s="129"/>
      <c r="W84" s="129"/>
      <c r="X84" s="129"/>
      <c r="Y84" s="129"/>
      <c r="Z84" s="129"/>
      <c r="AA84" s="130"/>
    </row>
    <row r="85" spans="2:27" x14ac:dyDescent="0.2">
      <c r="B85" s="4" t="s">
        <v>11</v>
      </c>
      <c r="C85" s="117" t="s">
        <v>30</v>
      </c>
      <c r="D85" s="117"/>
      <c r="E85" s="117"/>
      <c r="F85" s="117"/>
      <c r="G85" s="117"/>
      <c r="H85" s="4" t="s">
        <v>11</v>
      </c>
      <c r="I85" s="13">
        <f>C103-51</f>
        <v>2049</v>
      </c>
      <c r="K85" s="4" t="s">
        <v>11</v>
      </c>
      <c r="L85" s="117" t="s">
        <v>30</v>
      </c>
      <c r="M85" s="117"/>
      <c r="N85" s="117"/>
      <c r="O85" s="117"/>
      <c r="P85" s="117"/>
      <c r="Q85" s="4" t="s">
        <v>11</v>
      </c>
      <c r="R85" s="13">
        <f>C103-51</f>
        <v>2049</v>
      </c>
      <c r="T85" s="4" t="s">
        <v>11</v>
      </c>
      <c r="U85" s="117" t="s">
        <v>30</v>
      </c>
      <c r="V85" s="117"/>
      <c r="W85" s="117"/>
      <c r="X85" s="117"/>
      <c r="Y85" s="117"/>
      <c r="Z85" s="4" t="s">
        <v>11</v>
      </c>
      <c r="AA85" s="13">
        <f>C103-51</f>
        <v>2049</v>
      </c>
    </row>
    <row r="86" spans="2:27" x14ac:dyDescent="0.2">
      <c r="B86" s="118"/>
      <c r="C86" s="119"/>
      <c r="D86" s="119"/>
      <c r="E86" s="119"/>
      <c r="F86" s="119"/>
      <c r="G86" s="119"/>
      <c r="H86" s="119"/>
      <c r="I86" s="120"/>
      <c r="K86" s="118"/>
      <c r="L86" s="119"/>
      <c r="M86" s="119"/>
      <c r="N86" s="119"/>
      <c r="O86" s="119"/>
      <c r="P86" s="119"/>
      <c r="Q86" s="119"/>
      <c r="R86" s="120"/>
      <c r="T86" s="118"/>
      <c r="U86" s="119"/>
      <c r="V86" s="119"/>
      <c r="W86" s="119"/>
      <c r="X86" s="119"/>
      <c r="Y86" s="119"/>
      <c r="Z86" s="119"/>
      <c r="AA86" s="120"/>
    </row>
    <row r="87" spans="2:27" x14ac:dyDescent="0.2">
      <c r="B87" s="4" t="s">
        <v>12</v>
      </c>
      <c r="C87" s="117" t="s">
        <v>14</v>
      </c>
      <c r="D87" s="117"/>
      <c r="E87" s="117"/>
      <c r="F87" s="117"/>
      <c r="G87" s="117"/>
      <c r="H87" s="4" t="s">
        <v>12</v>
      </c>
      <c r="I87" s="13">
        <f>C105+40+40</f>
        <v>380</v>
      </c>
      <c r="K87" s="4" t="s">
        <v>12</v>
      </c>
      <c r="L87" s="117" t="s">
        <v>14</v>
      </c>
      <c r="M87" s="117"/>
      <c r="N87" s="117"/>
      <c r="O87" s="117"/>
      <c r="P87" s="117"/>
      <c r="Q87" s="4" t="s">
        <v>12</v>
      </c>
      <c r="R87" s="13">
        <f>C105+40+40</f>
        <v>380</v>
      </c>
      <c r="T87" s="4" t="s">
        <v>12</v>
      </c>
      <c r="U87" s="117" t="s">
        <v>14</v>
      </c>
      <c r="V87" s="117"/>
      <c r="W87" s="117"/>
      <c r="X87" s="117"/>
      <c r="Y87" s="117"/>
      <c r="Z87" s="4" t="s">
        <v>12</v>
      </c>
      <c r="AA87" s="13">
        <f>C105+40+40</f>
        <v>380</v>
      </c>
    </row>
    <row r="88" spans="2:27" x14ac:dyDescent="0.2">
      <c r="B88" s="118"/>
      <c r="C88" s="119"/>
      <c r="D88" s="119"/>
      <c r="E88" s="119"/>
      <c r="F88" s="119"/>
      <c r="G88" s="119"/>
      <c r="H88" s="119"/>
      <c r="I88" s="120"/>
      <c r="K88" s="118"/>
      <c r="L88" s="119"/>
      <c r="M88" s="119"/>
      <c r="N88" s="119"/>
      <c r="O88" s="119"/>
      <c r="P88" s="119"/>
      <c r="Q88" s="119"/>
      <c r="R88" s="120"/>
      <c r="T88" s="118"/>
      <c r="U88" s="119"/>
      <c r="V88" s="119"/>
      <c r="W88" s="119"/>
      <c r="X88" s="119"/>
      <c r="Y88" s="119"/>
      <c r="Z88" s="119"/>
      <c r="AA88" s="120"/>
    </row>
    <row r="89" spans="2:27" s="20" customFormat="1" x14ac:dyDescent="0.2">
      <c r="B89" s="4" t="s">
        <v>15</v>
      </c>
      <c r="C89" s="143" t="s">
        <v>16</v>
      </c>
      <c r="D89" s="143"/>
      <c r="E89" s="143"/>
      <c r="F89" s="143"/>
      <c r="G89" s="143"/>
      <c r="H89" s="4" t="s">
        <v>15</v>
      </c>
      <c r="I89" s="26">
        <f>I85*I87*F105*0.0000025</f>
        <v>19.465500000000002</v>
      </c>
      <c r="K89" s="4" t="s">
        <v>15</v>
      </c>
      <c r="L89" s="143" t="s">
        <v>16</v>
      </c>
      <c r="M89" s="143"/>
      <c r="N89" s="143"/>
      <c r="O89" s="143"/>
      <c r="P89" s="143"/>
      <c r="Q89" s="4" t="s">
        <v>15</v>
      </c>
      <c r="R89" s="26">
        <f>R85*R87*F105*0.0000025</f>
        <v>19.465500000000002</v>
      </c>
      <c r="T89" s="4" t="s">
        <v>15</v>
      </c>
      <c r="U89" s="143" t="s">
        <v>16</v>
      </c>
      <c r="V89" s="143"/>
      <c r="W89" s="143"/>
      <c r="X89" s="143"/>
      <c r="Y89" s="143"/>
      <c r="Z89" s="4" t="s">
        <v>15</v>
      </c>
      <c r="AA89" s="26">
        <f>AA85*AA87*F105*0.0000025</f>
        <v>19.465500000000002</v>
      </c>
    </row>
    <row r="90" spans="2:27" s="37" customFormat="1" x14ac:dyDescent="0.2">
      <c r="B90" s="139"/>
      <c r="C90" s="140"/>
      <c r="D90" s="140"/>
      <c r="E90" s="140"/>
      <c r="F90" s="140"/>
      <c r="G90" s="140"/>
      <c r="H90" s="140"/>
      <c r="I90" s="141"/>
      <c r="K90" s="139"/>
      <c r="L90" s="140"/>
      <c r="M90" s="140"/>
      <c r="N90" s="140"/>
      <c r="O90" s="140"/>
      <c r="P90" s="140"/>
      <c r="Q90" s="140"/>
      <c r="R90" s="141"/>
      <c r="T90" s="139"/>
      <c r="U90" s="140"/>
      <c r="V90" s="140"/>
      <c r="W90" s="140"/>
      <c r="X90" s="140"/>
      <c r="Y90" s="140"/>
      <c r="Z90" s="140"/>
      <c r="AA90" s="141"/>
    </row>
    <row r="91" spans="2:27" s="20" customFormat="1" x14ac:dyDescent="0.2">
      <c r="B91" s="4" t="s">
        <v>17</v>
      </c>
      <c r="C91" s="143" t="s">
        <v>18</v>
      </c>
      <c r="D91" s="143"/>
      <c r="E91" s="143"/>
      <c r="F91" s="143"/>
      <c r="G91" s="143"/>
      <c r="H91" s="4" t="s">
        <v>17</v>
      </c>
      <c r="I91" s="24">
        <f>I87+C105+40</f>
        <v>720</v>
      </c>
      <c r="K91" s="4" t="s">
        <v>17</v>
      </c>
      <c r="L91" s="143" t="s">
        <v>24</v>
      </c>
      <c r="M91" s="143"/>
      <c r="N91" s="143"/>
      <c r="O91" s="143"/>
      <c r="P91" s="143"/>
      <c r="Q91" s="4" t="s">
        <v>17</v>
      </c>
      <c r="R91" s="24">
        <f>R87+C105-I103</f>
        <v>600</v>
      </c>
      <c r="T91" s="4" t="s">
        <v>17</v>
      </c>
      <c r="U91" s="143" t="s">
        <v>24</v>
      </c>
      <c r="V91" s="143"/>
      <c r="W91" s="143"/>
      <c r="X91" s="143"/>
      <c r="Y91" s="143"/>
      <c r="Z91" s="4" t="s">
        <v>17</v>
      </c>
      <c r="AA91" s="24">
        <f>AA87+C105-I103-I105</f>
        <v>540</v>
      </c>
    </row>
    <row r="92" spans="2:27" s="37" customFormat="1" x14ac:dyDescent="0.2">
      <c r="B92" s="139"/>
      <c r="C92" s="140"/>
      <c r="D92" s="140"/>
      <c r="E92" s="140"/>
      <c r="F92" s="140"/>
      <c r="G92" s="140"/>
      <c r="H92" s="140"/>
      <c r="I92" s="141"/>
      <c r="K92" s="139"/>
      <c r="L92" s="140"/>
      <c r="M92" s="140"/>
      <c r="N92" s="140"/>
      <c r="O92" s="140"/>
      <c r="P92" s="140"/>
      <c r="Q92" s="140"/>
      <c r="R92" s="141"/>
      <c r="T92" s="139"/>
      <c r="U92" s="140"/>
      <c r="V92" s="140"/>
      <c r="W92" s="140"/>
      <c r="X92" s="140"/>
      <c r="Y92" s="140"/>
      <c r="Z92" s="140"/>
      <c r="AA92" s="141"/>
    </row>
    <row r="93" spans="2:27" s="20" customFormat="1" ht="13.5" thickBot="1" x14ac:dyDescent="0.25">
      <c r="B93" s="7" t="s">
        <v>19</v>
      </c>
      <c r="C93" s="142" t="s">
        <v>20</v>
      </c>
      <c r="D93" s="142"/>
      <c r="E93" s="142"/>
      <c r="F93" s="142"/>
      <c r="G93" s="142"/>
      <c r="H93" s="7" t="s">
        <v>19</v>
      </c>
      <c r="I93" s="60">
        <f>C105</f>
        <v>300</v>
      </c>
      <c r="K93" s="7" t="s">
        <v>19</v>
      </c>
      <c r="L93" s="142" t="s">
        <v>22</v>
      </c>
      <c r="M93" s="142"/>
      <c r="N93" s="142"/>
      <c r="O93" s="142"/>
      <c r="P93" s="142"/>
      <c r="Q93" s="7" t="s">
        <v>19</v>
      </c>
      <c r="R93" s="60">
        <f>C105-I103-40</f>
        <v>180</v>
      </c>
      <c r="T93" s="7" t="s">
        <v>19</v>
      </c>
      <c r="U93" s="142" t="s">
        <v>26</v>
      </c>
      <c r="V93" s="142"/>
      <c r="W93" s="142"/>
      <c r="X93" s="142"/>
      <c r="Y93" s="142"/>
      <c r="Z93" s="7" t="s">
        <v>19</v>
      </c>
      <c r="AA93" s="60">
        <f>C105-I103-I105-40</f>
        <v>120</v>
      </c>
    </row>
    <row r="95" spans="2:27" x14ac:dyDescent="0.2">
      <c r="B95" s="122" t="s">
        <v>66</v>
      </c>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row>
    <row r="97" spans="2:27" x14ac:dyDescent="0.2">
      <c r="B97" s="152" t="s">
        <v>67</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row>
    <row r="99" spans="2:27" x14ac:dyDescent="0.2">
      <c r="B99" s="124" t="s">
        <v>69</v>
      </c>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row>
    <row r="101" spans="2:27" x14ac:dyDescent="0.2">
      <c r="B101" s="115" t="s">
        <v>68</v>
      </c>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row>
    <row r="103" spans="2:27" x14ac:dyDescent="0.2">
      <c r="B103" s="1" t="s">
        <v>0</v>
      </c>
      <c r="C103" s="2">
        <f>SUM(Startseite!D33)</f>
        <v>2100</v>
      </c>
      <c r="D103" s="3"/>
      <c r="E103" s="1" t="s">
        <v>1</v>
      </c>
      <c r="F103" s="2">
        <f>SUM(Startseite!K33)</f>
        <v>10</v>
      </c>
      <c r="H103" s="1" t="s">
        <v>2</v>
      </c>
      <c r="I103" s="2">
        <f>SUM(Startseite!K36)</f>
        <v>80</v>
      </c>
    </row>
    <row r="105" spans="2:27" x14ac:dyDescent="0.2">
      <c r="B105" s="1" t="s">
        <v>3</v>
      </c>
      <c r="C105" s="2">
        <f>SUM(Startseite!D35)</f>
        <v>300</v>
      </c>
      <c r="E105" s="1" t="s">
        <v>6</v>
      </c>
      <c r="F105" s="2">
        <f>SUM(Startseite!D37)</f>
        <v>10</v>
      </c>
      <c r="H105" s="1" t="s">
        <v>8</v>
      </c>
      <c r="I105" s="2">
        <f>SUM(Startseite!K38)</f>
        <v>60</v>
      </c>
    </row>
  </sheetData>
  <sheetProtection algorithmName="SHA-512" hashValue="FaUrgZvmCw16SsD6KUqWS676LnTmodRZFexOFoqTeaizpUy4Bh8cid+aVe1MpeMxvnqYKgwEsms1l+rk+K8ooA==" saltValue="7fvBSJdSC7gPRVzkD9f2Aw==" spinCount="100000" sheet="1" objects="1" scenarios="1"/>
  <mergeCells count="152">
    <mergeCell ref="B22:I22"/>
    <mergeCell ref="K22:R22"/>
    <mergeCell ref="T22:AA22"/>
    <mergeCell ref="B11:C11"/>
    <mergeCell ref="B95:AA95"/>
    <mergeCell ref="B97:AA97"/>
    <mergeCell ref="B99:AA99"/>
    <mergeCell ref="B101:AA101"/>
    <mergeCell ref="B20:I20"/>
    <mergeCell ref="K20:R20"/>
    <mergeCell ref="T20:AA20"/>
    <mergeCell ref="L77:P77"/>
    <mergeCell ref="U77:Y77"/>
    <mergeCell ref="B78:I78"/>
    <mergeCell ref="K78:R78"/>
    <mergeCell ref="T78:AA78"/>
    <mergeCell ref="C79:G79"/>
    <mergeCell ref="L79:P79"/>
    <mergeCell ref="U79:Y79"/>
    <mergeCell ref="B80:I80"/>
    <mergeCell ref="K80:R80"/>
    <mergeCell ref="T80:AA80"/>
    <mergeCell ref="B39:I39"/>
    <mergeCell ref="B47:I47"/>
    <mergeCell ref="B48:I48"/>
    <mergeCell ref="C49:G49"/>
    <mergeCell ref="B50:I50"/>
    <mergeCell ref="C57:G57"/>
    <mergeCell ref="B58:I58"/>
    <mergeCell ref="B59:I59"/>
    <mergeCell ref="B60:I60"/>
    <mergeCell ref="C61:G61"/>
    <mergeCell ref="B62:I62"/>
    <mergeCell ref="C51:G51"/>
    <mergeCell ref="B52:I52"/>
    <mergeCell ref="C53:G53"/>
    <mergeCell ref="B54:I54"/>
    <mergeCell ref="C55:G55"/>
    <mergeCell ref="B56:I56"/>
    <mergeCell ref="B83:I83"/>
    <mergeCell ref="B84:I84"/>
    <mergeCell ref="C85:G85"/>
    <mergeCell ref="B86:I86"/>
    <mergeCell ref="C63:G63"/>
    <mergeCell ref="B64:I64"/>
    <mergeCell ref="C65:G65"/>
    <mergeCell ref="B66:I66"/>
    <mergeCell ref="C67:G67"/>
    <mergeCell ref="B68:I68"/>
    <mergeCell ref="B71:I71"/>
    <mergeCell ref="B72:I72"/>
    <mergeCell ref="C73:G73"/>
    <mergeCell ref="B74:I74"/>
    <mergeCell ref="C75:G75"/>
    <mergeCell ref="B76:I76"/>
    <mergeCell ref="C77:G77"/>
    <mergeCell ref="C81:G81"/>
    <mergeCell ref="U49:Y49"/>
    <mergeCell ref="K50:R50"/>
    <mergeCell ref="T50:AA50"/>
    <mergeCell ref="L51:P51"/>
    <mergeCell ref="U51:Y51"/>
    <mergeCell ref="K52:R52"/>
    <mergeCell ref="T52:AA52"/>
    <mergeCell ref="C93:G93"/>
    <mergeCell ref="K39:R39"/>
    <mergeCell ref="T39:AA39"/>
    <mergeCell ref="K47:R47"/>
    <mergeCell ref="T47:AA47"/>
    <mergeCell ref="K48:R48"/>
    <mergeCell ref="T48:AA48"/>
    <mergeCell ref="L49:P49"/>
    <mergeCell ref="C87:G87"/>
    <mergeCell ref="B88:I88"/>
    <mergeCell ref="C89:G89"/>
    <mergeCell ref="B90:I90"/>
    <mergeCell ref="C91:G91"/>
    <mergeCell ref="B92:I92"/>
    <mergeCell ref="C69:G69"/>
    <mergeCell ref="K56:R56"/>
    <mergeCell ref="T56:AA56"/>
    <mergeCell ref="L57:P57"/>
    <mergeCell ref="U57:Y57"/>
    <mergeCell ref="K58:R58"/>
    <mergeCell ref="T58:AA58"/>
    <mergeCell ref="L53:P53"/>
    <mergeCell ref="U53:Y53"/>
    <mergeCell ref="K54:R54"/>
    <mergeCell ref="T54:AA54"/>
    <mergeCell ref="L55:P55"/>
    <mergeCell ref="U55:Y55"/>
    <mergeCell ref="K62:R62"/>
    <mergeCell ref="T62:AA62"/>
    <mergeCell ref="L63:P63"/>
    <mergeCell ref="U63:Y63"/>
    <mergeCell ref="K64:R64"/>
    <mergeCell ref="T64:AA64"/>
    <mergeCell ref="K59:R59"/>
    <mergeCell ref="T59:AA59"/>
    <mergeCell ref="K60:R60"/>
    <mergeCell ref="T60:AA60"/>
    <mergeCell ref="L61:P61"/>
    <mergeCell ref="U61:Y61"/>
    <mergeCell ref="K68:R68"/>
    <mergeCell ref="T68:AA68"/>
    <mergeCell ref="L69:P69"/>
    <mergeCell ref="U69:Y69"/>
    <mergeCell ref="L65:P65"/>
    <mergeCell ref="U65:Y65"/>
    <mergeCell ref="K66:R66"/>
    <mergeCell ref="T66:AA66"/>
    <mergeCell ref="L67:P67"/>
    <mergeCell ref="U67:Y67"/>
    <mergeCell ref="T84:AA84"/>
    <mergeCell ref="L85:P85"/>
    <mergeCell ref="U85:Y85"/>
    <mergeCell ref="L81:P81"/>
    <mergeCell ref="U81:Y81"/>
    <mergeCell ref="K71:R71"/>
    <mergeCell ref="T71:AA71"/>
    <mergeCell ref="K72:R72"/>
    <mergeCell ref="T72:AA72"/>
    <mergeCell ref="L73:P73"/>
    <mergeCell ref="U73:Y73"/>
    <mergeCell ref="K74:R74"/>
    <mergeCell ref="T74:AA74"/>
    <mergeCell ref="L75:P75"/>
    <mergeCell ref="U75:Y75"/>
    <mergeCell ref="B41:I45"/>
    <mergeCell ref="K41:R45"/>
    <mergeCell ref="T41:AA45"/>
    <mergeCell ref="K92:R92"/>
    <mergeCell ref="T92:AA92"/>
    <mergeCell ref="L93:P93"/>
    <mergeCell ref="U93:Y93"/>
    <mergeCell ref="L89:P89"/>
    <mergeCell ref="U89:Y89"/>
    <mergeCell ref="K90:R90"/>
    <mergeCell ref="T90:AA90"/>
    <mergeCell ref="L91:P91"/>
    <mergeCell ref="U91:Y91"/>
    <mergeCell ref="K76:R76"/>
    <mergeCell ref="T76:AA76"/>
    <mergeCell ref="K86:R86"/>
    <mergeCell ref="T86:AA86"/>
    <mergeCell ref="L87:P87"/>
    <mergeCell ref="U87:Y87"/>
    <mergeCell ref="K88:R88"/>
    <mergeCell ref="T88:AA88"/>
    <mergeCell ref="K83:R83"/>
    <mergeCell ref="T83:AA83"/>
    <mergeCell ref="K84:R84"/>
  </mergeCells>
  <conditionalFormatting sqref="I51 R51 AA51">
    <cfRule type="cellIs" dxfId="86" priority="17" operator="lessThan">
      <formula>575</formula>
    </cfRule>
  </conditionalFormatting>
  <conditionalFormatting sqref="I63 R63 AA63">
    <cfRule type="cellIs" dxfId="85" priority="16" operator="lessThan">
      <formula>765</formula>
    </cfRule>
  </conditionalFormatting>
  <conditionalFormatting sqref="I75 R75 AA75 I87 R87 AA87">
    <cfRule type="cellIs" dxfId="84" priority="15" operator="lessThan">
      <formula>875</formula>
    </cfRule>
  </conditionalFormatting>
  <conditionalFormatting sqref="I53 R53 AA53">
    <cfRule type="cellIs" dxfId="83" priority="6" operator="greaterThan">
      <formula>60</formula>
    </cfRule>
    <cfRule type="cellIs" dxfId="82" priority="10" operator="between">
      <formula>55</formula>
      <formula>60</formula>
    </cfRule>
    <cfRule type="cellIs" dxfId="81" priority="14" operator="lessThan">
      <formula>55</formula>
    </cfRule>
  </conditionalFormatting>
  <conditionalFormatting sqref="I65 R65 AA65">
    <cfRule type="cellIs" dxfId="80" priority="5" operator="greaterThan">
      <formula>80</formula>
    </cfRule>
    <cfRule type="cellIs" dxfId="79" priority="9" operator="between">
      <formula>75</formula>
      <formula>80</formula>
    </cfRule>
    <cfRule type="cellIs" dxfId="78" priority="13" operator="lessThan">
      <formula>75</formula>
    </cfRule>
  </conditionalFormatting>
  <conditionalFormatting sqref="I77 R77 AA77">
    <cfRule type="cellIs" dxfId="77" priority="4" operator="greaterThan">
      <formula>120</formula>
    </cfRule>
    <cfRule type="cellIs" dxfId="76" priority="8" operator="between">
      <formula>115</formula>
      <formula>120</formula>
    </cfRule>
    <cfRule type="cellIs" dxfId="75" priority="12" operator="lessThan">
      <formula>115</formula>
    </cfRule>
  </conditionalFormatting>
  <conditionalFormatting sqref="I89 R89 AA89">
    <cfRule type="cellIs" dxfId="74" priority="3" operator="greaterThan">
      <formula>150</formula>
    </cfRule>
    <cfRule type="cellIs" dxfId="73" priority="7" operator="between">
      <formula>145</formula>
      <formula>150</formula>
    </cfRule>
    <cfRule type="cellIs" dxfId="72" priority="11" operator="lessThan">
      <formula>145</formula>
    </cfRule>
  </conditionalFormatting>
  <conditionalFormatting sqref="I91 R91 AA91 AA79 R79 I79 I67 R67 AA67 AA55 R55 I55">
    <cfRule type="cellIs" dxfId="71" priority="2" operator="greaterThan">
      <formula>6000</formula>
    </cfRule>
  </conditionalFormatting>
  <conditionalFormatting sqref="B41:I45 K41:R45 T41:AA45">
    <cfRule type="containsText" dxfId="70" priority="1"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abweicht.",B41)))</formula>
    </cfRule>
  </conditionalFormatting>
  <hyperlinks>
    <hyperlink ref="B11:C11" location="Startseite!A1" display="Startseite" xr:uid="{00000000-0004-0000-0200-000000000000}"/>
  </hyperlink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B1:AA104"/>
  <sheetViews>
    <sheetView topLeftCell="A10" zoomScaleNormal="100" workbookViewId="0">
      <pane ySplit="30" topLeftCell="A40" activePane="bottomLeft" state="frozen"/>
      <selection activeCell="A10" sqref="A10"/>
      <selection pane="bottomLeft" activeCell="A10" sqref="A10"/>
    </sheetView>
  </sheetViews>
  <sheetFormatPr baseColWidth="10" defaultRowHeight="12.75" x14ac:dyDescent="0.2"/>
  <cols>
    <col min="1" max="1" width="3.5703125" style="1" customWidth="1"/>
    <col min="2" max="2" width="5.5703125" style="1" bestFit="1" customWidth="1"/>
    <col min="3" max="4" width="12.85546875" style="1" customWidth="1"/>
    <col min="5" max="5" width="5.42578125" style="1" bestFit="1" customWidth="1"/>
    <col min="6" max="7" width="12.85546875" style="1" customWidth="1"/>
    <col min="8" max="8" width="7" style="1" bestFit="1" customWidth="1"/>
    <col min="9" max="9" width="12.85546875" style="1" customWidth="1"/>
    <col min="10" max="10" width="7.140625" style="1" customWidth="1"/>
    <col min="11" max="11" width="5.42578125" style="1" bestFit="1" customWidth="1"/>
    <col min="12" max="16" width="12.85546875" style="1" customWidth="1"/>
    <col min="17" max="17" width="5.42578125" style="1" bestFit="1" customWidth="1"/>
    <col min="18" max="18" width="12.85546875" style="1" customWidth="1"/>
    <col min="19" max="19" width="7.140625" style="1" customWidth="1"/>
    <col min="20" max="20" width="7.85546875" style="1" bestFit="1" customWidth="1"/>
    <col min="21" max="25" width="12.85546875" style="1" customWidth="1"/>
    <col min="26" max="26" width="5.42578125" style="1" bestFit="1" customWidth="1"/>
    <col min="27" max="27" width="12.85546875" style="1" customWidth="1"/>
    <col min="28" max="16384" width="11.42578125" style="1"/>
  </cols>
  <sheetData>
    <row r="1" spans="2:20" hidden="1" x14ac:dyDescent="0.2"/>
    <row r="2" spans="2:20" hidden="1" x14ac:dyDescent="0.2">
      <c r="B2" s="1">
        <f>I50/I48</f>
        <v>0.15837850577421636</v>
      </c>
      <c r="K2" s="1">
        <f>R50/R48</f>
        <v>0.15837850577421636</v>
      </c>
      <c r="T2" s="74">
        <f>AA50/AA48</f>
        <v>0.15837850577421636</v>
      </c>
    </row>
    <row r="3" spans="2:20" hidden="1" x14ac:dyDescent="0.2"/>
    <row r="4" spans="2:20" hidden="1" x14ac:dyDescent="0.2"/>
    <row r="5" spans="2:20" hidden="1" x14ac:dyDescent="0.2"/>
    <row r="6" spans="2:20" hidden="1" x14ac:dyDescent="0.2"/>
    <row r="7" spans="2:20" hidden="1" x14ac:dyDescent="0.2"/>
    <row r="8" spans="2:20" hidden="1" x14ac:dyDescent="0.2"/>
    <row r="9" spans="2:20" hidden="1" x14ac:dyDescent="0.2"/>
    <row r="11" spans="2:20" ht="15" x14ac:dyDescent="0.25">
      <c r="B11" s="138" t="s">
        <v>78</v>
      </c>
      <c r="C11" s="138"/>
    </row>
    <row r="19" spans="2:27" ht="13.5" thickBot="1" x14ac:dyDescent="0.25"/>
    <row r="20" spans="2:27" ht="13.5" thickBot="1" x14ac:dyDescent="0.25">
      <c r="B20" s="132" t="s">
        <v>37</v>
      </c>
      <c r="C20" s="133"/>
      <c r="D20" s="133"/>
      <c r="E20" s="133"/>
      <c r="F20" s="133"/>
      <c r="G20" s="133"/>
      <c r="H20" s="133"/>
      <c r="I20" s="134"/>
      <c r="K20" s="132" t="s">
        <v>38</v>
      </c>
      <c r="L20" s="133"/>
      <c r="M20" s="133"/>
      <c r="N20" s="133"/>
      <c r="O20" s="133"/>
      <c r="P20" s="133"/>
      <c r="Q20" s="133"/>
      <c r="R20" s="134"/>
      <c r="T20" s="132" t="s">
        <v>39</v>
      </c>
      <c r="U20" s="133"/>
      <c r="V20" s="133"/>
      <c r="W20" s="133"/>
      <c r="X20" s="133"/>
      <c r="Y20" s="133"/>
      <c r="Z20" s="133"/>
      <c r="AA20" s="134"/>
    </row>
    <row r="22" spans="2:27" ht="15" customHeight="1" x14ac:dyDescent="0.2">
      <c r="B22" s="136" t="s">
        <v>88</v>
      </c>
      <c r="C22" s="136"/>
      <c r="D22" s="136"/>
      <c r="E22" s="136"/>
      <c r="F22" s="136"/>
      <c r="G22" s="136"/>
      <c r="H22" s="136"/>
      <c r="I22" s="136"/>
      <c r="J22" s="91"/>
      <c r="K22" s="135" t="s">
        <v>87</v>
      </c>
      <c r="L22" s="135"/>
      <c r="M22" s="135"/>
      <c r="N22" s="135"/>
      <c r="O22" s="135"/>
      <c r="P22" s="135"/>
      <c r="Q22" s="135"/>
      <c r="R22" s="135"/>
      <c r="S22" s="92"/>
      <c r="T22" s="135" t="s">
        <v>86</v>
      </c>
      <c r="U22" s="135"/>
      <c r="V22" s="135"/>
      <c r="W22" s="135"/>
      <c r="X22" s="135"/>
      <c r="Y22" s="135"/>
      <c r="Z22" s="135"/>
      <c r="AA22" s="135"/>
    </row>
    <row r="35" spans="2:27" x14ac:dyDescent="0.2">
      <c r="B35" s="3"/>
      <c r="C35" s="16"/>
      <c r="D35" s="3"/>
      <c r="E35" s="3"/>
      <c r="F35" s="16"/>
      <c r="G35" s="3"/>
      <c r="H35" s="3"/>
      <c r="I35" s="16"/>
    </row>
    <row r="36" spans="2:27" x14ac:dyDescent="0.2">
      <c r="B36" s="3"/>
      <c r="C36" s="3"/>
      <c r="D36" s="3"/>
      <c r="E36" s="3"/>
      <c r="F36" s="3"/>
      <c r="G36" s="3"/>
      <c r="H36" s="3"/>
      <c r="I36" s="3"/>
    </row>
    <row r="37" spans="2:27" x14ac:dyDescent="0.2">
      <c r="B37" s="3"/>
      <c r="C37" s="16"/>
      <c r="D37" s="3"/>
      <c r="E37" s="3"/>
      <c r="F37" s="16"/>
      <c r="G37" s="3"/>
      <c r="H37" s="3"/>
      <c r="I37" s="16"/>
    </row>
    <row r="38" spans="2:27" s="3" customFormat="1" x14ac:dyDescent="0.2">
      <c r="C38" s="16"/>
      <c r="F38" s="16"/>
      <c r="I38" s="16"/>
    </row>
    <row r="39" spans="2:27" x14ac:dyDescent="0.2">
      <c r="B39" s="129"/>
      <c r="C39" s="129"/>
      <c r="D39" s="129"/>
      <c r="E39" s="129"/>
      <c r="F39" s="129"/>
      <c r="G39" s="129"/>
      <c r="H39" s="129"/>
      <c r="I39" s="129"/>
      <c r="K39" s="129"/>
      <c r="L39" s="129"/>
      <c r="M39" s="129"/>
      <c r="N39" s="129"/>
      <c r="O39" s="129"/>
      <c r="P39" s="129"/>
      <c r="Q39" s="129"/>
      <c r="R39" s="129"/>
      <c r="T39" s="129"/>
      <c r="U39" s="129"/>
      <c r="V39" s="129"/>
      <c r="W39" s="129"/>
      <c r="X39" s="129"/>
      <c r="Y39" s="129"/>
      <c r="Z39" s="129"/>
      <c r="AA39" s="129"/>
    </row>
    <row r="40" spans="2:27" s="3" customFormat="1" x14ac:dyDescent="0.2">
      <c r="B40" s="131" t="str">
        <f>IF(B2&lt;0.3,"Achtung: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C40" s="131"/>
      <c r="D40" s="131"/>
      <c r="E40" s="131"/>
      <c r="F40" s="131"/>
      <c r="G40" s="131"/>
      <c r="H40" s="131"/>
      <c r="I40" s="131"/>
      <c r="K40" s="131" t="str">
        <f>IF(K2&lt;0.3,"Achtung: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L40" s="131"/>
      <c r="M40" s="131"/>
      <c r="N40" s="131"/>
      <c r="O40" s="131"/>
      <c r="P40" s="131"/>
      <c r="Q40" s="131"/>
      <c r="R40" s="131"/>
      <c r="T40" s="131" t="str">
        <f>IF(T2&lt;0.3,"Achtung: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U40" s="131"/>
      <c r="V40" s="131"/>
      <c r="W40" s="131"/>
      <c r="X40" s="131"/>
      <c r="Y40" s="131"/>
      <c r="Z40" s="131"/>
      <c r="AA40" s="131"/>
    </row>
    <row r="41" spans="2:27" x14ac:dyDescent="0.2">
      <c r="B41" s="131"/>
      <c r="C41" s="131"/>
      <c r="D41" s="131"/>
      <c r="E41" s="131"/>
      <c r="F41" s="131"/>
      <c r="G41" s="131"/>
      <c r="H41" s="131"/>
      <c r="I41" s="131"/>
      <c r="K41" s="131"/>
      <c r="L41" s="131"/>
      <c r="M41" s="131"/>
      <c r="N41" s="131"/>
      <c r="O41" s="131"/>
      <c r="P41" s="131"/>
      <c r="Q41" s="131"/>
      <c r="R41" s="131"/>
      <c r="T41" s="131"/>
      <c r="U41" s="131"/>
      <c r="V41" s="131"/>
      <c r="W41" s="131"/>
      <c r="X41" s="131"/>
      <c r="Y41" s="131"/>
      <c r="Z41" s="131"/>
      <c r="AA41" s="131"/>
    </row>
    <row r="42" spans="2:27" x14ac:dyDescent="0.2">
      <c r="B42" s="131"/>
      <c r="C42" s="131"/>
      <c r="D42" s="131"/>
      <c r="E42" s="131"/>
      <c r="F42" s="131"/>
      <c r="G42" s="131"/>
      <c r="H42" s="131"/>
      <c r="I42" s="131"/>
      <c r="K42" s="131"/>
      <c r="L42" s="131"/>
      <c r="M42" s="131"/>
      <c r="N42" s="131"/>
      <c r="O42" s="131"/>
      <c r="P42" s="131"/>
      <c r="Q42" s="131"/>
      <c r="R42" s="131"/>
      <c r="T42" s="131"/>
      <c r="U42" s="131"/>
      <c r="V42" s="131"/>
      <c r="W42" s="131"/>
      <c r="X42" s="131"/>
      <c r="Y42" s="131"/>
      <c r="Z42" s="131"/>
      <c r="AA42" s="131"/>
    </row>
    <row r="43" spans="2:27" x14ac:dyDescent="0.2">
      <c r="B43" s="131"/>
      <c r="C43" s="131"/>
      <c r="D43" s="131"/>
      <c r="E43" s="131"/>
      <c r="F43" s="131"/>
      <c r="G43" s="131"/>
      <c r="H43" s="131"/>
      <c r="I43" s="131"/>
      <c r="K43" s="131"/>
      <c r="L43" s="131"/>
      <c r="M43" s="131"/>
      <c r="N43" s="131"/>
      <c r="O43" s="131"/>
      <c r="P43" s="131"/>
      <c r="Q43" s="131"/>
      <c r="R43" s="131"/>
      <c r="T43" s="131"/>
      <c r="U43" s="131"/>
      <c r="V43" s="131"/>
      <c r="W43" s="131"/>
      <c r="X43" s="131"/>
      <c r="Y43" s="131"/>
      <c r="Z43" s="131"/>
      <c r="AA43" s="131"/>
    </row>
    <row r="44" spans="2:27" x14ac:dyDescent="0.2">
      <c r="B44" s="131"/>
      <c r="C44" s="131"/>
      <c r="D44" s="131"/>
      <c r="E44" s="131"/>
      <c r="F44" s="131"/>
      <c r="G44" s="131"/>
      <c r="H44" s="131"/>
      <c r="I44" s="131"/>
      <c r="K44" s="131"/>
      <c r="L44" s="131"/>
      <c r="M44" s="131"/>
      <c r="N44" s="131"/>
      <c r="O44" s="131"/>
      <c r="P44" s="131"/>
      <c r="Q44" s="131"/>
      <c r="R44" s="131"/>
      <c r="T44" s="131"/>
      <c r="U44" s="131"/>
      <c r="V44" s="131"/>
      <c r="W44" s="131"/>
      <c r="X44" s="131"/>
      <c r="Y44" s="131"/>
      <c r="Z44" s="131"/>
      <c r="AA44" s="131"/>
    </row>
    <row r="45" spans="2:27" ht="13.5" thickBot="1" x14ac:dyDescent="0.25">
      <c r="B45" s="52"/>
      <c r="C45" s="52"/>
      <c r="D45" s="52"/>
      <c r="E45" s="52"/>
      <c r="F45" s="52"/>
      <c r="G45" s="52"/>
      <c r="H45" s="52"/>
      <c r="I45" s="52"/>
      <c r="K45" s="52"/>
      <c r="L45" s="52"/>
      <c r="M45" s="52"/>
      <c r="N45" s="52"/>
      <c r="O45" s="52"/>
      <c r="P45" s="52"/>
      <c r="Q45" s="52"/>
      <c r="R45" s="52"/>
      <c r="T45" s="52"/>
      <c r="U45" s="52"/>
      <c r="V45" s="52"/>
      <c r="W45" s="52"/>
      <c r="X45" s="52"/>
      <c r="Y45" s="52"/>
      <c r="Z45" s="52"/>
      <c r="AA45" s="52"/>
    </row>
    <row r="46" spans="2:27" x14ac:dyDescent="0.2">
      <c r="B46" s="125" t="s">
        <v>106</v>
      </c>
      <c r="C46" s="126"/>
      <c r="D46" s="126"/>
      <c r="E46" s="126"/>
      <c r="F46" s="126"/>
      <c r="G46" s="126"/>
      <c r="H46" s="126"/>
      <c r="I46" s="127"/>
      <c r="K46" s="125" t="s">
        <v>106</v>
      </c>
      <c r="L46" s="126"/>
      <c r="M46" s="126"/>
      <c r="N46" s="126"/>
      <c r="O46" s="126"/>
      <c r="P46" s="126"/>
      <c r="Q46" s="126"/>
      <c r="R46" s="127"/>
      <c r="T46" s="125" t="s">
        <v>106</v>
      </c>
      <c r="U46" s="126"/>
      <c r="V46" s="126"/>
      <c r="W46" s="126"/>
      <c r="X46" s="126"/>
      <c r="Y46" s="126"/>
      <c r="Z46" s="126"/>
      <c r="AA46" s="127"/>
    </row>
    <row r="47" spans="2:27" x14ac:dyDescent="0.2">
      <c r="B47" s="118"/>
      <c r="C47" s="119"/>
      <c r="D47" s="119"/>
      <c r="E47" s="119"/>
      <c r="F47" s="119"/>
      <c r="G47" s="119"/>
      <c r="H47" s="119"/>
      <c r="I47" s="120"/>
      <c r="K47" s="118"/>
      <c r="L47" s="119"/>
      <c r="M47" s="119"/>
      <c r="N47" s="119"/>
      <c r="O47" s="119"/>
      <c r="P47" s="119"/>
      <c r="Q47" s="119"/>
      <c r="R47" s="120"/>
      <c r="T47" s="118"/>
      <c r="U47" s="119"/>
      <c r="V47" s="119"/>
      <c r="W47" s="119"/>
      <c r="X47" s="119"/>
      <c r="Y47" s="119"/>
      <c r="Z47" s="119"/>
      <c r="AA47" s="120"/>
    </row>
    <row r="48" spans="2:27" x14ac:dyDescent="0.2">
      <c r="B48" s="4" t="s">
        <v>11</v>
      </c>
      <c r="C48" s="117" t="s">
        <v>13</v>
      </c>
      <c r="D48" s="117"/>
      <c r="E48" s="117"/>
      <c r="F48" s="117"/>
      <c r="G48" s="117"/>
      <c r="H48" s="4" t="s">
        <v>11</v>
      </c>
      <c r="I48" s="13">
        <f>C102+F102+11.5</f>
        <v>2121.5</v>
      </c>
      <c r="K48" s="4" t="s">
        <v>11</v>
      </c>
      <c r="L48" s="117" t="s">
        <v>13</v>
      </c>
      <c r="M48" s="117"/>
      <c r="N48" s="117"/>
      <c r="O48" s="117"/>
      <c r="P48" s="117"/>
      <c r="Q48" s="4" t="s">
        <v>11</v>
      </c>
      <c r="R48" s="13">
        <f>C102+F102+11.5</f>
        <v>2121.5</v>
      </c>
      <c r="T48" s="4" t="s">
        <v>11</v>
      </c>
      <c r="U48" s="117" t="s">
        <v>13</v>
      </c>
      <c r="V48" s="117"/>
      <c r="W48" s="117"/>
      <c r="X48" s="117"/>
      <c r="Y48" s="117"/>
      <c r="Z48" s="4" t="s">
        <v>11</v>
      </c>
      <c r="AA48" s="13">
        <f>C102+F102+11.5</f>
        <v>2121.5</v>
      </c>
    </row>
    <row r="49" spans="2:27" x14ac:dyDescent="0.2">
      <c r="B49" s="118"/>
      <c r="C49" s="119"/>
      <c r="D49" s="119"/>
      <c r="E49" s="119"/>
      <c r="F49" s="119"/>
      <c r="G49" s="119"/>
      <c r="H49" s="119"/>
      <c r="I49" s="120"/>
      <c r="K49" s="118"/>
      <c r="L49" s="119"/>
      <c r="M49" s="119"/>
      <c r="N49" s="119"/>
      <c r="O49" s="119"/>
      <c r="P49" s="119"/>
      <c r="Q49" s="119"/>
      <c r="R49" s="120"/>
      <c r="T49" s="118"/>
      <c r="U49" s="119"/>
      <c r="V49" s="119"/>
      <c r="W49" s="119"/>
      <c r="X49" s="119"/>
      <c r="Y49" s="119"/>
      <c r="Z49" s="119"/>
      <c r="AA49" s="120"/>
    </row>
    <row r="50" spans="2:27" x14ac:dyDescent="0.2">
      <c r="B50" s="4" t="s">
        <v>12</v>
      </c>
      <c r="C50" s="156" t="s">
        <v>31</v>
      </c>
      <c r="D50" s="119"/>
      <c r="E50" s="119"/>
      <c r="F50" s="119"/>
      <c r="G50" s="157"/>
      <c r="H50" s="4" t="s">
        <v>12</v>
      </c>
      <c r="I50" s="13">
        <f>C104+40-4</f>
        <v>336</v>
      </c>
      <c r="K50" s="4" t="s">
        <v>12</v>
      </c>
      <c r="L50" s="156" t="s">
        <v>31</v>
      </c>
      <c r="M50" s="119"/>
      <c r="N50" s="119"/>
      <c r="O50" s="119"/>
      <c r="P50" s="157"/>
      <c r="Q50" s="4" t="s">
        <v>12</v>
      </c>
      <c r="R50" s="13">
        <f>C104+40-4</f>
        <v>336</v>
      </c>
      <c r="T50" s="4" t="s">
        <v>12</v>
      </c>
      <c r="U50" s="156" t="s">
        <v>31</v>
      </c>
      <c r="V50" s="119"/>
      <c r="W50" s="119"/>
      <c r="X50" s="119"/>
      <c r="Y50" s="157"/>
      <c r="Z50" s="4" t="s">
        <v>12</v>
      </c>
      <c r="AA50" s="13">
        <f>C104+40-4</f>
        <v>336</v>
      </c>
    </row>
    <row r="51" spans="2:27" x14ac:dyDescent="0.2">
      <c r="B51" s="118"/>
      <c r="C51" s="119"/>
      <c r="D51" s="119"/>
      <c r="E51" s="119"/>
      <c r="F51" s="119"/>
      <c r="G51" s="119"/>
      <c r="H51" s="119"/>
      <c r="I51" s="120"/>
      <c r="K51" s="118"/>
      <c r="L51" s="119"/>
      <c r="M51" s="119"/>
      <c r="N51" s="119"/>
      <c r="O51" s="119"/>
      <c r="P51" s="119"/>
      <c r="Q51" s="119"/>
      <c r="R51" s="120"/>
      <c r="T51" s="118"/>
      <c r="U51" s="119"/>
      <c r="V51" s="119"/>
      <c r="W51" s="119"/>
      <c r="X51" s="119"/>
      <c r="Y51" s="119"/>
      <c r="Z51" s="119"/>
      <c r="AA51" s="120"/>
    </row>
    <row r="52" spans="2:27" x14ac:dyDescent="0.2">
      <c r="B52" s="4" t="s">
        <v>15</v>
      </c>
      <c r="C52" s="117" t="s">
        <v>16</v>
      </c>
      <c r="D52" s="117"/>
      <c r="E52" s="117"/>
      <c r="F52" s="117"/>
      <c r="G52" s="117"/>
      <c r="H52" s="4" t="s">
        <v>15</v>
      </c>
      <c r="I52" s="15">
        <f>I48*I50*F104*0.0000025</f>
        <v>17.820600000000002</v>
      </c>
      <c r="K52" s="4" t="s">
        <v>15</v>
      </c>
      <c r="L52" s="117" t="s">
        <v>16</v>
      </c>
      <c r="M52" s="117"/>
      <c r="N52" s="117"/>
      <c r="O52" s="117"/>
      <c r="P52" s="117"/>
      <c r="Q52" s="4" t="s">
        <v>15</v>
      </c>
      <c r="R52" s="15">
        <f>R48*R50*F104*0.0000025</f>
        <v>17.820600000000002</v>
      </c>
      <c r="T52" s="4" t="s">
        <v>15</v>
      </c>
      <c r="U52" s="117" t="s">
        <v>16</v>
      </c>
      <c r="V52" s="117"/>
      <c r="W52" s="117"/>
      <c r="X52" s="117"/>
      <c r="Y52" s="117"/>
      <c r="Z52" s="4" t="s">
        <v>15</v>
      </c>
      <c r="AA52" s="15">
        <f>AA48*AA50*F104*0.0000025</f>
        <v>17.820600000000002</v>
      </c>
    </row>
    <row r="53" spans="2:27" x14ac:dyDescent="0.2">
      <c r="B53" s="118"/>
      <c r="C53" s="119"/>
      <c r="D53" s="119"/>
      <c r="E53" s="119"/>
      <c r="F53" s="119"/>
      <c r="G53" s="119"/>
      <c r="H53" s="119"/>
      <c r="I53" s="120"/>
      <c r="K53" s="118"/>
      <c r="L53" s="119"/>
      <c r="M53" s="119"/>
      <c r="N53" s="119"/>
      <c r="O53" s="119"/>
      <c r="P53" s="119"/>
      <c r="Q53" s="119"/>
      <c r="R53" s="120"/>
      <c r="T53" s="118"/>
      <c r="U53" s="119"/>
      <c r="V53" s="119"/>
      <c r="W53" s="119"/>
      <c r="X53" s="119"/>
      <c r="Y53" s="119"/>
      <c r="Z53" s="119"/>
      <c r="AA53" s="120"/>
    </row>
    <row r="54" spans="2:27" x14ac:dyDescent="0.2">
      <c r="B54" s="4" t="s">
        <v>17</v>
      </c>
      <c r="C54" s="117" t="s">
        <v>32</v>
      </c>
      <c r="D54" s="117"/>
      <c r="E54" s="117"/>
      <c r="F54" s="117"/>
      <c r="G54" s="117"/>
      <c r="H54" s="4" t="s">
        <v>17</v>
      </c>
      <c r="I54" s="13">
        <f>I50+C104</f>
        <v>636</v>
      </c>
      <c r="K54" s="4" t="s">
        <v>17</v>
      </c>
      <c r="L54" s="117" t="s">
        <v>33</v>
      </c>
      <c r="M54" s="117"/>
      <c r="N54" s="117"/>
      <c r="O54" s="117"/>
      <c r="P54" s="117"/>
      <c r="Q54" s="4" t="s">
        <v>17</v>
      </c>
      <c r="R54" s="13">
        <f>R50+C104-I102+4</f>
        <v>560</v>
      </c>
      <c r="T54" s="4" t="s">
        <v>17</v>
      </c>
      <c r="U54" s="156" t="s">
        <v>34</v>
      </c>
      <c r="V54" s="119"/>
      <c r="W54" s="119"/>
      <c r="X54" s="119"/>
      <c r="Y54" s="157"/>
      <c r="Z54" s="4" t="s">
        <v>17</v>
      </c>
      <c r="AA54" s="14">
        <f>AA50+C104-I102-I104+4</f>
        <v>500</v>
      </c>
    </row>
    <row r="55" spans="2:27" x14ac:dyDescent="0.2">
      <c r="B55" s="118"/>
      <c r="C55" s="119"/>
      <c r="D55" s="119"/>
      <c r="E55" s="119"/>
      <c r="F55" s="119"/>
      <c r="G55" s="119"/>
      <c r="H55" s="119"/>
      <c r="I55" s="120"/>
      <c r="K55" s="118"/>
      <c r="L55" s="119"/>
      <c r="M55" s="119"/>
      <c r="N55" s="119"/>
      <c r="O55" s="119"/>
      <c r="P55" s="119"/>
      <c r="Q55" s="119"/>
      <c r="R55" s="120"/>
      <c r="T55" s="118"/>
      <c r="U55" s="119"/>
      <c r="V55" s="119"/>
      <c r="W55" s="119"/>
      <c r="X55" s="119"/>
      <c r="Y55" s="119"/>
      <c r="Z55" s="119"/>
      <c r="AA55" s="120"/>
    </row>
    <row r="56" spans="2:27" ht="13.5" thickBot="1" x14ac:dyDescent="0.25">
      <c r="B56" s="7" t="s">
        <v>19</v>
      </c>
      <c r="C56" s="121" t="s">
        <v>20</v>
      </c>
      <c r="D56" s="121"/>
      <c r="E56" s="121"/>
      <c r="F56" s="121"/>
      <c r="G56" s="121"/>
      <c r="H56" s="7" t="s">
        <v>19</v>
      </c>
      <c r="I56" s="8">
        <f>C104</f>
        <v>300</v>
      </c>
      <c r="K56" s="7" t="s">
        <v>19</v>
      </c>
      <c r="L56" s="121" t="s">
        <v>35</v>
      </c>
      <c r="M56" s="121"/>
      <c r="N56" s="121"/>
      <c r="O56" s="121"/>
      <c r="P56" s="121"/>
      <c r="Q56" s="7" t="s">
        <v>19</v>
      </c>
      <c r="R56" s="8">
        <f>C104-I102+4</f>
        <v>224</v>
      </c>
      <c r="T56" s="7" t="s">
        <v>19</v>
      </c>
      <c r="U56" s="153" t="s">
        <v>36</v>
      </c>
      <c r="V56" s="154"/>
      <c r="W56" s="154"/>
      <c r="X56" s="154"/>
      <c r="Y56" s="155"/>
      <c r="Z56" s="7" t="s">
        <v>19</v>
      </c>
      <c r="AA56" s="8">
        <f>C104-I102-I104+4</f>
        <v>164</v>
      </c>
    </row>
    <row r="57" spans="2:27" ht="13.5" thickBot="1" x14ac:dyDescent="0.25">
      <c r="B57" s="129"/>
      <c r="C57" s="129"/>
      <c r="D57" s="129"/>
      <c r="E57" s="129"/>
      <c r="F57" s="129"/>
      <c r="G57" s="129"/>
      <c r="H57" s="129"/>
      <c r="I57" s="129"/>
      <c r="K57" s="129"/>
      <c r="L57" s="129"/>
      <c r="M57" s="129"/>
      <c r="N57" s="129"/>
      <c r="O57" s="129"/>
      <c r="P57" s="129"/>
      <c r="Q57" s="129"/>
      <c r="R57" s="129"/>
      <c r="T57" s="129"/>
      <c r="U57" s="129"/>
      <c r="V57" s="129"/>
      <c r="W57" s="129"/>
      <c r="X57" s="129"/>
      <c r="Y57" s="129"/>
      <c r="Z57" s="129"/>
      <c r="AA57" s="129"/>
    </row>
    <row r="58" spans="2:27" x14ac:dyDescent="0.2">
      <c r="B58" s="125" t="s">
        <v>107</v>
      </c>
      <c r="C58" s="126"/>
      <c r="D58" s="126"/>
      <c r="E58" s="126"/>
      <c r="F58" s="126"/>
      <c r="G58" s="126"/>
      <c r="H58" s="126"/>
      <c r="I58" s="127"/>
      <c r="K58" s="125" t="s">
        <v>107</v>
      </c>
      <c r="L58" s="126"/>
      <c r="M58" s="126"/>
      <c r="N58" s="126"/>
      <c r="O58" s="126"/>
      <c r="P58" s="126"/>
      <c r="Q58" s="126"/>
      <c r="R58" s="127"/>
      <c r="T58" s="125" t="s">
        <v>107</v>
      </c>
      <c r="U58" s="126"/>
      <c r="V58" s="126"/>
      <c r="W58" s="126"/>
      <c r="X58" s="126"/>
      <c r="Y58" s="126"/>
      <c r="Z58" s="126"/>
      <c r="AA58" s="127"/>
    </row>
    <row r="59" spans="2:27" x14ac:dyDescent="0.2">
      <c r="B59" s="118"/>
      <c r="C59" s="119"/>
      <c r="D59" s="119"/>
      <c r="E59" s="119"/>
      <c r="F59" s="119"/>
      <c r="G59" s="119"/>
      <c r="H59" s="119"/>
      <c r="I59" s="120"/>
      <c r="K59" s="118"/>
      <c r="L59" s="119"/>
      <c r="M59" s="119"/>
      <c r="N59" s="119"/>
      <c r="O59" s="119"/>
      <c r="P59" s="119"/>
      <c r="Q59" s="119"/>
      <c r="R59" s="120"/>
      <c r="T59" s="118"/>
      <c r="U59" s="119"/>
      <c r="V59" s="119"/>
      <c r="W59" s="119"/>
      <c r="X59" s="119"/>
      <c r="Y59" s="119"/>
      <c r="Z59" s="119"/>
      <c r="AA59" s="120"/>
    </row>
    <row r="60" spans="2:27" x14ac:dyDescent="0.2">
      <c r="B60" s="4" t="s">
        <v>11</v>
      </c>
      <c r="C60" s="117" t="s">
        <v>13</v>
      </c>
      <c r="D60" s="117"/>
      <c r="E60" s="117"/>
      <c r="F60" s="117"/>
      <c r="G60" s="117"/>
      <c r="H60" s="4" t="s">
        <v>11</v>
      </c>
      <c r="I60" s="13">
        <f>C102+F102+11.5</f>
        <v>2121.5</v>
      </c>
      <c r="K60" s="4" t="s">
        <v>11</v>
      </c>
      <c r="L60" s="117" t="s">
        <v>13</v>
      </c>
      <c r="M60" s="117"/>
      <c r="N60" s="117"/>
      <c r="O60" s="117"/>
      <c r="P60" s="117"/>
      <c r="Q60" s="4" t="s">
        <v>11</v>
      </c>
      <c r="R60" s="13">
        <f>C102+F102+11.5</f>
        <v>2121.5</v>
      </c>
      <c r="T60" s="4" t="s">
        <v>11</v>
      </c>
      <c r="U60" s="117" t="s">
        <v>13</v>
      </c>
      <c r="V60" s="117"/>
      <c r="W60" s="117"/>
      <c r="X60" s="117"/>
      <c r="Y60" s="117"/>
      <c r="Z60" s="4" t="s">
        <v>11</v>
      </c>
      <c r="AA60" s="13">
        <f>C102+F102+11.5</f>
        <v>2121.5</v>
      </c>
    </row>
    <row r="61" spans="2:27" x14ac:dyDescent="0.2">
      <c r="B61" s="118"/>
      <c r="C61" s="119"/>
      <c r="D61" s="119"/>
      <c r="E61" s="119"/>
      <c r="F61" s="119"/>
      <c r="G61" s="119"/>
      <c r="H61" s="119"/>
      <c r="I61" s="120"/>
      <c r="K61" s="118"/>
      <c r="L61" s="119"/>
      <c r="M61" s="119"/>
      <c r="N61" s="119"/>
      <c r="O61" s="119"/>
      <c r="P61" s="119"/>
      <c r="Q61" s="119"/>
      <c r="R61" s="120"/>
      <c r="T61" s="118"/>
      <c r="U61" s="119"/>
      <c r="V61" s="119"/>
      <c r="W61" s="119"/>
      <c r="X61" s="119"/>
      <c r="Y61" s="119"/>
      <c r="Z61" s="119"/>
      <c r="AA61" s="120"/>
    </row>
    <row r="62" spans="2:27" x14ac:dyDescent="0.2">
      <c r="B62" s="4" t="s">
        <v>12</v>
      </c>
      <c r="C62" s="156" t="s">
        <v>31</v>
      </c>
      <c r="D62" s="119"/>
      <c r="E62" s="119"/>
      <c r="F62" s="119"/>
      <c r="G62" s="157"/>
      <c r="H62" s="4" t="s">
        <v>12</v>
      </c>
      <c r="I62" s="13">
        <f>C104+40-4</f>
        <v>336</v>
      </c>
      <c r="K62" s="4" t="s">
        <v>12</v>
      </c>
      <c r="L62" s="156" t="s">
        <v>31</v>
      </c>
      <c r="M62" s="119"/>
      <c r="N62" s="119"/>
      <c r="O62" s="119"/>
      <c r="P62" s="157"/>
      <c r="Q62" s="4" t="s">
        <v>12</v>
      </c>
      <c r="R62" s="13">
        <f>C104+40-4</f>
        <v>336</v>
      </c>
      <c r="T62" s="4" t="s">
        <v>12</v>
      </c>
      <c r="U62" s="156" t="s">
        <v>31</v>
      </c>
      <c r="V62" s="119"/>
      <c r="W62" s="119"/>
      <c r="X62" s="119"/>
      <c r="Y62" s="157"/>
      <c r="Z62" s="4" t="s">
        <v>12</v>
      </c>
      <c r="AA62" s="13">
        <f>C104+40-4</f>
        <v>336</v>
      </c>
    </row>
    <row r="63" spans="2:27" x14ac:dyDescent="0.2">
      <c r="B63" s="118"/>
      <c r="C63" s="119"/>
      <c r="D63" s="119"/>
      <c r="E63" s="119"/>
      <c r="F63" s="119"/>
      <c r="G63" s="119"/>
      <c r="H63" s="119"/>
      <c r="I63" s="120"/>
      <c r="K63" s="118"/>
      <c r="L63" s="119"/>
      <c r="M63" s="119"/>
      <c r="N63" s="119"/>
      <c r="O63" s="119"/>
      <c r="P63" s="119"/>
      <c r="Q63" s="119"/>
      <c r="R63" s="120"/>
      <c r="T63" s="118"/>
      <c r="U63" s="119"/>
      <c r="V63" s="119"/>
      <c r="W63" s="119"/>
      <c r="X63" s="119"/>
      <c r="Y63" s="119"/>
      <c r="Z63" s="119"/>
      <c r="AA63" s="120"/>
    </row>
    <row r="64" spans="2:27" x14ac:dyDescent="0.2">
      <c r="B64" s="4" t="s">
        <v>15</v>
      </c>
      <c r="C64" s="117" t="s">
        <v>16</v>
      </c>
      <c r="D64" s="117"/>
      <c r="E64" s="117"/>
      <c r="F64" s="117"/>
      <c r="G64" s="117"/>
      <c r="H64" s="4" t="s">
        <v>15</v>
      </c>
      <c r="I64" s="15">
        <f>I60*I62*F104*0.0000025</f>
        <v>17.820600000000002</v>
      </c>
      <c r="K64" s="4" t="s">
        <v>15</v>
      </c>
      <c r="L64" s="117" t="s">
        <v>16</v>
      </c>
      <c r="M64" s="117"/>
      <c r="N64" s="117"/>
      <c r="O64" s="117"/>
      <c r="P64" s="117"/>
      <c r="Q64" s="4" t="s">
        <v>15</v>
      </c>
      <c r="R64" s="15">
        <f>R60*R62*F104*0.0000025</f>
        <v>17.820600000000002</v>
      </c>
      <c r="T64" s="4" t="s">
        <v>15</v>
      </c>
      <c r="U64" s="117" t="s">
        <v>16</v>
      </c>
      <c r="V64" s="117"/>
      <c r="W64" s="117"/>
      <c r="X64" s="117"/>
      <c r="Y64" s="117"/>
      <c r="Z64" s="4" t="s">
        <v>15</v>
      </c>
      <c r="AA64" s="15">
        <f>AA60*AA62*F104*0.0000025</f>
        <v>17.820600000000002</v>
      </c>
    </row>
    <row r="65" spans="2:27" x14ac:dyDescent="0.2">
      <c r="B65" s="118"/>
      <c r="C65" s="119"/>
      <c r="D65" s="119"/>
      <c r="E65" s="119"/>
      <c r="F65" s="119"/>
      <c r="G65" s="119"/>
      <c r="H65" s="119"/>
      <c r="I65" s="120"/>
      <c r="K65" s="118"/>
      <c r="L65" s="119"/>
      <c r="M65" s="119"/>
      <c r="N65" s="119"/>
      <c r="O65" s="119"/>
      <c r="P65" s="119"/>
      <c r="Q65" s="119"/>
      <c r="R65" s="120"/>
      <c r="T65" s="118"/>
      <c r="U65" s="119"/>
      <c r="V65" s="119"/>
      <c r="W65" s="119"/>
      <c r="X65" s="119"/>
      <c r="Y65" s="119"/>
      <c r="Z65" s="119"/>
      <c r="AA65" s="120"/>
    </row>
    <row r="66" spans="2:27" x14ac:dyDescent="0.2">
      <c r="B66" s="4" t="s">
        <v>17</v>
      </c>
      <c r="C66" s="117" t="s">
        <v>32</v>
      </c>
      <c r="D66" s="117"/>
      <c r="E66" s="117"/>
      <c r="F66" s="117"/>
      <c r="G66" s="117"/>
      <c r="H66" s="4" t="s">
        <v>17</v>
      </c>
      <c r="I66" s="13">
        <f>I62+C104</f>
        <v>636</v>
      </c>
      <c r="K66" s="4" t="s">
        <v>17</v>
      </c>
      <c r="L66" s="117" t="s">
        <v>33</v>
      </c>
      <c r="M66" s="117"/>
      <c r="N66" s="117"/>
      <c r="O66" s="117"/>
      <c r="P66" s="117"/>
      <c r="Q66" s="4" t="s">
        <v>17</v>
      </c>
      <c r="R66" s="13">
        <f>R62+C104-I102+4</f>
        <v>560</v>
      </c>
      <c r="T66" s="4" t="s">
        <v>17</v>
      </c>
      <c r="U66" s="156" t="s">
        <v>34</v>
      </c>
      <c r="V66" s="119"/>
      <c r="W66" s="119"/>
      <c r="X66" s="119"/>
      <c r="Y66" s="157"/>
      <c r="Z66" s="4" t="s">
        <v>17</v>
      </c>
      <c r="AA66" s="14">
        <f>AA62+C104-I102-I104+4</f>
        <v>500</v>
      </c>
    </row>
    <row r="67" spans="2:27" x14ac:dyDescent="0.2">
      <c r="B67" s="118"/>
      <c r="C67" s="119"/>
      <c r="D67" s="119"/>
      <c r="E67" s="119"/>
      <c r="F67" s="119"/>
      <c r="G67" s="119"/>
      <c r="H67" s="119"/>
      <c r="I67" s="120"/>
      <c r="K67" s="118"/>
      <c r="L67" s="119"/>
      <c r="M67" s="119"/>
      <c r="N67" s="119"/>
      <c r="O67" s="119"/>
      <c r="P67" s="119"/>
      <c r="Q67" s="119"/>
      <c r="R67" s="120"/>
      <c r="T67" s="118"/>
      <c r="U67" s="119"/>
      <c r="V67" s="119"/>
      <c r="W67" s="119"/>
      <c r="X67" s="119"/>
      <c r="Y67" s="119"/>
      <c r="Z67" s="119"/>
      <c r="AA67" s="120"/>
    </row>
    <row r="68" spans="2:27" ht="13.5" thickBot="1" x14ac:dyDescent="0.25">
      <c r="B68" s="7" t="s">
        <v>19</v>
      </c>
      <c r="C68" s="121" t="s">
        <v>20</v>
      </c>
      <c r="D68" s="121"/>
      <c r="E68" s="121"/>
      <c r="F68" s="121"/>
      <c r="G68" s="121"/>
      <c r="H68" s="7" t="s">
        <v>19</v>
      </c>
      <c r="I68" s="8">
        <f>C104</f>
        <v>300</v>
      </c>
      <c r="K68" s="7" t="s">
        <v>19</v>
      </c>
      <c r="L68" s="121" t="s">
        <v>35</v>
      </c>
      <c r="M68" s="121"/>
      <c r="N68" s="121"/>
      <c r="O68" s="121"/>
      <c r="P68" s="121"/>
      <c r="Q68" s="7" t="s">
        <v>19</v>
      </c>
      <c r="R68" s="8">
        <f>C104-I102+4</f>
        <v>224</v>
      </c>
      <c r="T68" s="7" t="s">
        <v>19</v>
      </c>
      <c r="U68" s="153" t="s">
        <v>36</v>
      </c>
      <c r="V68" s="154"/>
      <c r="W68" s="154"/>
      <c r="X68" s="154"/>
      <c r="Y68" s="155"/>
      <c r="Z68" s="7" t="s">
        <v>19</v>
      </c>
      <c r="AA68" s="8">
        <f>C104-I102-I104+4</f>
        <v>164</v>
      </c>
    </row>
    <row r="69" spans="2:27" ht="13.5" thickBot="1" x14ac:dyDescent="0.25">
      <c r="B69" s="31"/>
      <c r="C69" s="31"/>
      <c r="D69" s="31"/>
      <c r="E69" s="31"/>
      <c r="F69" s="31"/>
      <c r="G69" s="31"/>
      <c r="H69" s="31"/>
      <c r="I69" s="16"/>
      <c r="K69" s="31"/>
      <c r="L69" s="31"/>
      <c r="M69" s="31"/>
      <c r="N69" s="31"/>
      <c r="O69" s="31"/>
      <c r="P69" s="31"/>
      <c r="Q69" s="31"/>
      <c r="R69" s="16"/>
      <c r="T69" s="31"/>
      <c r="U69" s="31"/>
      <c r="V69" s="31"/>
      <c r="W69" s="31"/>
      <c r="X69" s="31"/>
      <c r="Y69" s="31"/>
      <c r="Z69" s="31"/>
      <c r="AA69" s="16"/>
    </row>
    <row r="70" spans="2:27" s="20" customFormat="1" x14ac:dyDescent="0.2">
      <c r="B70" s="125" t="s">
        <v>108</v>
      </c>
      <c r="C70" s="126"/>
      <c r="D70" s="126"/>
      <c r="E70" s="126"/>
      <c r="F70" s="126"/>
      <c r="G70" s="126"/>
      <c r="H70" s="126"/>
      <c r="I70" s="127"/>
      <c r="K70" s="125" t="s">
        <v>108</v>
      </c>
      <c r="L70" s="126"/>
      <c r="M70" s="126"/>
      <c r="N70" s="126"/>
      <c r="O70" s="126"/>
      <c r="P70" s="126"/>
      <c r="Q70" s="126"/>
      <c r="R70" s="127"/>
      <c r="T70" s="125" t="s">
        <v>108</v>
      </c>
      <c r="U70" s="126"/>
      <c r="V70" s="126"/>
      <c r="W70" s="126"/>
      <c r="X70" s="126"/>
      <c r="Y70" s="126"/>
      <c r="Z70" s="126"/>
      <c r="AA70" s="127"/>
    </row>
    <row r="71" spans="2:27" s="20" customFormat="1" x14ac:dyDescent="0.2">
      <c r="B71" s="144"/>
      <c r="C71" s="145"/>
      <c r="D71" s="145"/>
      <c r="E71" s="145"/>
      <c r="F71" s="145"/>
      <c r="G71" s="145"/>
      <c r="H71" s="145"/>
      <c r="I71" s="146"/>
      <c r="K71" s="144"/>
      <c r="L71" s="145"/>
      <c r="M71" s="145"/>
      <c r="N71" s="145"/>
      <c r="O71" s="145"/>
      <c r="P71" s="145"/>
      <c r="Q71" s="145"/>
      <c r="R71" s="146"/>
      <c r="T71" s="144"/>
      <c r="U71" s="145"/>
      <c r="V71" s="145"/>
      <c r="W71" s="145"/>
      <c r="X71" s="145"/>
      <c r="Y71" s="145"/>
      <c r="Z71" s="145"/>
      <c r="AA71" s="146"/>
    </row>
    <row r="72" spans="2:27" s="20" customFormat="1" x14ac:dyDescent="0.2">
      <c r="B72" s="4" t="s">
        <v>11</v>
      </c>
      <c r="C72" s="143" t="s">
        <v>13</v>
      </c>
      <c r="D72" s="143"/>
      <c r="E72" s="143"/>
      <c r="F72" s="143"/>
      <c r="G72" s="143"/>
      <c r="H72" s="4" t="s">
        <v>11</v>
      </c>
      <c r="I72" s="24">
        <f>C102+F102+11.5</f>
        <v>2121.5</v>
      </c>
      <c r="K72" s="4" t="s">
        <v>11</v>
      </c>
      <c r="L72" s="143" t="s">
        <v>13</v>
      </c>
      <c r="M72" s="143"/>
      <c r="N72" s="143"/>
      <c r="O72" s="143"/>
      <c r="P72" s="143"/>
      <c r="Q72" s="4" t="s">
        <v>11</v>
      </c>
      <c r="R72" s="24">
        <f>C102+F102+11.5</f>
        <v>2121.5</v>
      </c>
      <c r="T72" s="4" t="s">
        <v>11</v>
      </c>
      <c r="U72" s="143" t="s">
        <v>13</v>
      </c>
      <c r="V72" s="143"/>
      <c r="W72" s="143"/>
      <c r="X72" s="143"/>
      <c r="Y72" s="143"/>
      <c r="Z72" s="4" t="s">
        <v>11</v>
      </c>
      <c r="AA72" s="24">
        <f>C102+F102+11.5</f>
        <v>2121.5</v>
      </c>
    </row>
    <row r="73" spans="2:27" s="20" customFormat="1" x14ac:dyDescent="0.2">
      <c r="B73" s="144"/>
      <c r="C73" s="145"/>
      <c r="D73" s="145"/>
      <c r="E73" s="145"/>
      <c r="F73" s="145"/>
      <c r="G73" s="145"/>
      <c r="H73" s="145"/>
      <c r="I73" s="146"/>
      <c r="K73" s="144"/>
      <c r="L73" s="145"/>
      <c r="M73" s="145"/>
      <c r="N73" s="145"/>
      <c r="O73" s="145"/>
      <c r="P73" s="145"/>
      <c r="Q73" s="145"/>
      <c r="R73" s="146"/>
      <c r="T73" s="144"/>
      <c r="U73" s="145"/>
      <c r="V73" s="145"/>
      <c r="W73" s="145"/>
      <c r="X73" s="145"/>
      <c r="Y73" s="145"/>
      <c r="Z73" s="145"/>
      <c r="AA73" s="146"/>
    </row>
    <row r="74" spans="2:27" s="20" customFormat="1" x14ac:dyDescent="0.2">
      <c r="B74" s="4" t="s">
        <v>12</v>
      </c>
      <c r="C74" s="161" t="s">
        <v>31</v>
      </c>
      <c r="D74" s="145"/>
      <c r="E74" s="145"/>
      <c r="F74" s="145"/>
      <c r="G74" s="162"/>
      <c r="H74" s="4" t="s">
        <v>12</v>
      </c>
      <c r="I74" s="24">
        <f>C104+40-4</f>
        <v>336</v>
      </c>
      <c r="K74" s="4" t="s">
        <v>12</v>
      </c>
      <c r="L74" s="161" t="s">
        <v>31</v>
      </c>
      <c r="M74" s="145"/>
      <c r="N74" s="145"/>
      <c r="O74" s="145"/>
      <c r="P74" s="162"/>
      <c r="Q74" s="4" t="s">
        <v>12</v>
      </c>
      <c r="R74" s="24">
        <f>C104+40-4</f>
        <v>336</v>
      </c>
      <c r="T74" s="4" t="s">
        <v>12</v>
      </c>
      <c r="U74" s="161" t="s">
        <v>31</v>
      </c>
      <c r="V74" s="145"/>
      <c r="W74" s="145"/>
      <c r="X74" s="145"/>
      <c r="Y74" s="162"/>
      <c r="Z74" s="4" t="s">
        <v>12</v>
      </c>
      <c r="AA74" s="24">
        <f>C104+40-4</f>
        <v>336</v>
      </c>
    </row>
    <row r="75" spans="2:27" s="20" customFormat="1" x14ac:dyDescent="0.2">
      <c r="B75" s="144"/>
      <c r="C75" s="145"/>
      <c r="D75" s="145"/>
      <c r="E75" s="145"/>
      <c r="F75" s="145"/>
      <c r="G75" s="145"/>
      <c r="H75" s="145"/>
      <c r="I75" s="146"/>
      <c r="K75" s="144"/>
      <c r="L75" s="145"/>
      <c r="M75" s="145"/>
      <c r="N75" s="145"/>
      <c r="O75" s="145"/>
      <c r="P75" s="145"/>
      <c r="Q75" s="145"/>
      <c r="R75" s="146"/>
      <c r="T75" s="144"/>
      <c r="U75" s="145"/>
      <c r="V75" s="145"/>
      <c r="W75" s="145"/>
      <c r="X75" s="145"/>
      <c r="Y75" s="145"/>
      <c r="Z75" s="145"/>
      <c r="AA75" s="146"/>
    </row>
    <row r="76" spans="2:27" s="20" customFormat="1" x14ac:dyDescent="0.2">
      <c r="B76" s="4" t="s">
        <v>15</v>
      </c>
      <c r="C76" s="143" t="s">
        <v>16</v>
      </c>
      <c r="D76" s="143"/>
      <c r="E76" s="143"/>
      <c r="F76" s="143"/>
      <c r="G76" s="143"/>
      <c r="H76" s="4" t="s">
        <v>15</v>
      </c>
      <c r="I76" s="26">
        <f>I72*I74*F104*0.0000025</f>
        <v>17.820600000000002</v>
      </c>
      <c r="K76" s="4" t="s">
        <v>15</v>
      </c>
      <c r="L76" s="143" t="s">
        <v>16</v>
      </c>
      <c r="M76" s="143"/>
      <c r="N76" s="143"/>
      <c r="O76" s="143"/>
      <c r="P76" s="143"/>
      <c r="Q76" s="4" t="s">
        <v>15</v>
      </c>
      <c r="R76" s="26">
        <f>R72*R74*F104*0.0000025</f>
        <v>17.820600000000002</v>
      </c>
      <c r="T76" s="4" t="s">
        <v>15</v>
      </c>
      <c r="U76" s="143" t="s">
        <v>16</v>
      </c>
      <c r="V76" s="143"/>
      <c r="W76" s="143"/>
      <c r="X76" s="143"/>
      <c r="Y76" s="143"/>
      <c r="Z76" s="4" t="s">
        <v>15</v>
      </c>
      <c r="AA76" s="26">
        <f>AA72*AA74*F104*0.0000025</f>
        <v>17.820600000000002</v>
      </c>
    </row>
    <row r="77" spans="2:27" s="20" customFormat="1" x14ac:dyDescent="0.2">
      <c r="B77" s="144"/>
      <c r="C77" s="145"/>
      <c r="D77" s="145"/>
      <c r="E77" s="145"/>
      <c r="F77" s="145"/>
      <c r="G77" s="145"/>
      <c r="H77" s="145"/>
      <c r="I77" s="146"/>
      <c r="K77" s="144"/>
      <c r="L77" s="145"/>
      <c r="M77" s="145"/>
      <c r="N77" s="145"/>
      <c r="O77" s="145"/>
      <c r="P77" s="145"/>
      <c r="Q77" s="145"/>
      <c r="R77" s="146"/>
      <c r="T77" s="144"/>
      <c r="U77" s="145"/>
      <c r="V77" s="145"/>
      <c r="W77" s="145"/>
      <c r="X77" s="145"/>
      <c r="Y77" s="145"/>
      <c r="Z77" s="145"/>
      <c r="AA77" s="146"/>
    </row>
    <row r="78" spans="2:27" s="20" customFormat="1" x14ac:dyDescent="0.2">
      <c r="B78" s="4" t="s">
        <v>17</v>
      </c>
      <c r="C78" s="143" t="s">
        <v>32</v>
      </c>
      <c r="D78" s="143"/>
      <c r="E78" s="143"/>
      <c r="F78" s="143"/>
      <c r="G78" s="143"/>
      <c r="H78" s="4" t="s">
        <v>17</v>
      </c>
      <c r="I78" s="24">
        <f>I74+C104</f>
        <v>636</v>
      </c>
      <c r="K78" s="4" t="s">
        <v>17</v>
      </c>
      <c r="L78" s="143" t="s">
        <v>33</v>
      </c>
      <c r="M78" s="143"/>
      <c r="N78" s="143"/>
      <c r="O78" s="143"/>
      <c r="P78" s="143"/>
      <c r="Q78" s="4" t="s">
        <v>17</v>
      </c>
      <c r="R78" s="24">
        <f>R74+C104-I102+4</f>
        <v>560</v>
      </c>
      <c r="T78" s="4" t="s">
        <v>17</v>
      </c>
      <c r="U78" s="161" t="s">
        <v>34</v>
      </c>
      <c r="V78" s="145"/>
      <c r="W78" s="145"/>
      <c r="X78" s="145"/>
      <c r="Y78" s="162"/>
      <c r="Z78" s="4" t="s">
        <v>17</v>
      </c>
      <c r="AA78" s="63">
        <f>AA74+C104-I102-I104+4</f>
        <v>500</v>
      </c>
    </row>
    <row r="79" spans="2:27" s="20" customFormat="1" x14ac:dyDescent="0.2">
      <c r="B79" s="144"/>
      <c r="C79" s="145"/>
      <c r="D79" s="145"/>
      <c r="E79" s="145"/>
      <c r="F79" s="145"/>
      <c r="G79" s="145"/>
      <c r="H79" s="145"/>
      <c r="I79" s="146"/>
      <c r="K79" s="144"/>
      <c r="L79" s="145"/>
      <c r="M79" s="145"/>
      <c r="N79" s="145"/>
      <c r="O79" s="145"/>
      <c r="P79" s="145"/>
      <c r="Q79" s="145"/>
      <c r="R79" s="146"/>
      <c r="T79" s="144"/>
      <c r="U79" s="145"/>
      <c r="V79" s="145"/>
      <c r="W79" s="145"/>
      <c r="X79" s="145"/>
      <c r="Y79" s="145"/>
      <c r="Z79" s="145"/>
      <c r="AA79" s="146"/>
    </row>
    <row r="80" spans="2:27" s="20" customFormat="1" ht="13.5" thickBot="1" x14ac:dyDescent="0.25">
      <c r="B80" s="7" t="s">
        <v>19</v>
      </c>
      <c r="C80" s="142" t="s">
        <v>20</v>
      </c>
      <c r="D80" s="142"/>
      <c r="E80" s="142"/>
      <c r="F80" s="142"/>
      <c r="G80" s="142"/>
      <c r="H80" s="7" t="s">
        <v>19</v>
      </c>
      <c r="I80" s="60">
        <f>C104</f>
        <v>300</v>
      </c>
      <c r="K80" s="7" t="s">
        <v>19</v>
      </c>
      <c r="L80" s="142" t="s">
        <v>35</v>
      </c>
      <c r="M80" s="142"/>
      <c r="N80" s="142"/>
      <c r="O80" s="142"/>
      <c r="P80" s="142"/>
      <c r="Q80" s="7" t="s">
        <v>19</v>
      </c>
      <c r="R80" s="60">
        <f>C104-I102+4</f>
        <v>224</v>
      </c>
      <c r="T80" s="7" t="s">
        <v>19</v>
      </c>
      <c r="U80" s="158" t="s">
        <v>36</v>
      </c>
      <c r="V80" s="159"/>
      <c r="W80" s="159"/>
      <c r="X80" s="159"/>
      <c r="Y80" s="160"/>
      <c r="Z80" s="7" t="s">
        <v>19</v>
      </c>
      <c r="AA80" s="60">
        <f>C104-I102-I104+4</f>
        <v>164</v>
      </c>
    </row>
    <row r="81" spans="2:27" ht="13.5" thickBot="1" x14ac:dyDescent="0.25">
      <c r="B81" s="31"/>
      <c r="C81" s="31"/>
      <c r="D81" s="31"/>
      <c r="E81" s="31"/>
      <c r="F81" s="31"/>
      <c r="G81" s="31"/>
      <c r="H81" s="31"/>
      <c r="I81" s="16"/>
      <c r="K81" s="31"/>
      <c r="L81" s="31"/>
      <c r="M81" s="31"/>
      <c r="N81" s="31"/>
      <c r="O81" s="31"/>
      <c r="P81" s="31"/>
      <c r="Q81" s="31"/>
      <c r="R81" s="16"/>
      <c r="T81" s="31"/>
      <c r="U81" s="31"/>
      <c r="V81" s="31"/>
      <c r="W81" s="31"/>
      <c r="X81" s="31"/>
      <c r="Y81" s="31"/>
      <c r="Z81" s="31"/>
      <c r="AA81" s="16"/>
    </row>
    <row r="82" spans="2:27" x14ac:dyDescent="0.2">
      <c r="B82" s="125" t="s">
        <v>110</v>
      </c>
      <c r="C82" s="126"/>
      <c r="D82" s="126"/>
      <c r="E82" s="126"/>
      <c r="F82" s="126"/>
      <c r="G82" s="126"/>
      <c r="H82" s="126"/>
      <c r="I82" s="127"/>
      <c r="K82" s="125" t="s">
        <v>110</v>
      </c>
      <c r="L82" s="126"/>
      <c r="M82" s="126"/>
      <c r="N82" s="126"/>
      <c r="O82" s="126"/>
      <c r="P82" s="126"/>
      <c r="Q82" s="126"/>
      <c r="R82" s="127"/>
      <c r="T82" s="125" t="s">
        <v>110</v>
      </c>
      <c r="U82" s="126"/>
      <c r="V82" s="126"/>
      <c r="W82" s="126"/>
      <c r="X82" s="126"/>
      <c r="Y82" s="126"/>
      <c r="Z82" s="126"/>
      <c r="AA82" s="127"/>
    </row>
    <row r="83" spans="2:27" x14ac:dyDescent="0.2">
      <c r="B83" s="128"/>
      <c r="C83" s="129"/>
      <c r="D83" s="129"/>
      <c r="E83" s="129"/>
      <c r="F83" s="129"/>
      <c r="G83" s="129"/>
      <c r="H83" s="129"/>
      <c r="I83" s="130"/>
      <c r="K83" s="128"/>
      <c r="L83" s="129"/>
      <c r="M83" s="129"/>
      <c r="N83" s="129"/>
      <c r="O83" s="129"/>
      <c r="P83" s="129"/>
      <c r="Q83" s="129"/>
      <c r="R83" s="130"/>
      <c r="T83" s="128"/>
      <c r="U83" s="129"/>
      <c r="V83" s="129"/>
      <c r="W83" s="129"/>
      <c r="X83" s="129"/>
      <c r="Y83" s="129"/>
      <c r="Z83" s="129"/>
      <c r="AA83" s="130"/>
    </row>
    <row r="84" spans="2:27" x14ac:dyDescent="0.2">
      <c r="B84" s="4" t="s">
        <v>11</v>
      </c>
      <c r="C84" s="117" t="s">
        <v>13</v>
      </c>
      <c r="D84" s="117"/>
      <c r="E84" s="117"/>
      <c r="F84" s="117"/>
      <c r="G84" s="117"/>
      <c r="H84" s="4" t="s">
        <v>11</v>
      </c>
      <c r="I84" s="13">
        <f>C102+F102+11.5</f>
        <v>2121.5</v>
      </c>
      <c r="K84" s="4" t="s">
        <v>11</v>
      </c>
      <c r="L84" s="117" t="s">
        <v>13</v>
      </c>
      <c r="M84" s="117"/>
      <c r="N84" s="117"/>
      <c r="O84" s="117"/>
      <c r="P84" s="117"/>
      <c r="Q84" s="4" t="s">
        <v>11</v>
      </c>
      <c r="R84" s="13">
        <f>C102+F102+11.5</f>
        <v>2121.5</v>
      </c>
      <c r="T84" s="4" t="s">
        <v>11</v>
      </c>
      <c r="U84" s="117" t="s">
        <v>13</v>
      </c>
      <c r="V84" s="117"/>
      <c r="W84" s="117"/>
      <c r="X84" s="117"/>
      <c r="Y84" s="117"/>
      <c r="Z84" s="4" t="s">
        <v>11</v>
      </c>
      <c r="AA84" s="13">
        <f>C102+F102+11.5</f>
        <v>2121.5</v>
      </c>
    </row>
    <row r="85" spans="2:27" x14ac:dyDescent="0.2">
      <c r="B85" s="118"/>
      <c r="C85" s="119"/>
      <c r="D85" s="119"/>
      <c r="E85" s="119"/>
      <c r="F85" s="119"/>
      <c r="G85" s="119"/>
      <c r="H85" s="119"/>
      <c r="I85" s="120"/>
      <c r="K85" s="118"/>
      <c r="L85" s="119"/>
      <c r="M85" s="119"/>
      <c r="N85" s="119"/>
      <c r="O85" s="119"/>
      <c r="P85" s="119"/>
      <c r="Q85" s="119"/>
      <c r="R85" s="120"/>
      <c r="T85" s="118"/>
      <c r="U85" s="119"/>
      <c r="V85" s="119"/>
      <c r="W85" s="119"/>
      <c r="X85" s="119"/>
      <c r="Y85" s="119"/>
      <c r="Z85" s="119"/>
      <c r="AA85" s="120"/>
    </row>
    <row r="86" spans="2:27" x14ac:dyDescent="0.2">
      <c r="B86" s="4" t="s">
        <v>12</v>
      </c>
      <c r="C86" s="156" t="s">
        <v>31</v>
      </c>
      <c r="D86" s="119"/>
      <c r="E86" s="119"/>
      <c r="F86" s="119"/>
      <c r="G86" s="157"/>
      <c r="H86" s="4" t="s">
        <v>12</v>
      </c>
      <c r="I86" s="13">
        <f>C104+40-4</f>
        <v>336</v>
      </c>
      <c r="K86" s="4" t="s">
        <v>12</v>
      </c>
      <c r="L86" s="156" t="s">
        <v>31</v>
      </c>
      <c r="M86" s="119"/>
      <c r="N86" s="119"/>
      <c r="O86" s="119"/>
      <c r="P86" s="157"/>
      <c r="Q86" s="4" t="s">
        <v>12</v>
      </c>
      <c r="R86" s="13">
        <f>C104+40-4</f>
        <v>336</v>
      </c>
      <c r="T86" s="4" t="s">
        <v>12</v>
      </c>
      <c r="U86" s="156" t="s">
        <v>31</v>
      </c>
      <c r="V86" s="119"/>
      <c r="W86" s="119"/>
      <c r="X86" s="119"/>
      <c r="Y86" s="157"/>
      <c r="Z86" s="4" t="s">
        <v>12</v>
      </c>
      <c r="AA86" s="13">
        <f>C104+40-4</f>
        <v>336</v>
      </c>
    </row>
    <row r="87" spans="2:27" x14ac:dyDescent="0.2">
      <c r="B87" s="118"/>
      <c r="C87" s="119"/>
      <c r="D87" s="119"/>
      <c r="E87" s="119"/>
      <c r="F87" s="119"/>
      <c r="G87" s="119"/>
      <c r="H87" s="119"/>
      <c r="I87" s="120"/>
      <c r="K87" s="118"/>
      <c r="L87" s="119"/>
      <c r="M87" s="119"/>
      <c r="N87" s="119"/>
      <c r="O87" s="119"/>
      <c r="P87" s="119"/>
      <c r="Q87" s="119"/>
      <c r="R87" s="120"/>
      <c r="T87" s="118"/>
      <c r="U87" s="119"/>
      <c r="V87" s="119"/>
      <c r="W87" s="119"/>
      <c r="X87" s="119"/>
      <c r="Y87" s="119"/>
      <c r="Z87" s="119"/>
      <c r="AA87" s="120"/>
    </row>
    <row r="88" spans="2:27" x14ac:dyDescent="0.2">
      <c r="B88" s="4" t="s">
        <v>15</v>
      </c>
      <c r="C88" s="117" t="s">
        <v>16</v>
      </c>
      <c r="D88" s="117"/>
      <c r="E88" s="117"/>
      <c r="F88" s="117"/>
      <c r="G88" s="117"/>
      <c r="H88" s="4" t="s">
        <v>15</v>
      </c>
      <c r="I88" s="15">
        <f>I84*I86*F104*0.0000025</f>
        <v>17.820600000000002</v>
      </c>
      <c r="K88" s="4" t="s">
        <v>15</v>
      </c>
      <c r="L88" s="117" t="s">
        <v>16</v>
      </c>
      <c r="M88" s="117"/>
      <c r="N88" s="117"/>
      <c r="O88" s="117"/>
      <c r="P88" s="117"/>
      <c r="Q88" s="4" t="s">
        <v>15</v>
      </c>
      <c r="R88" s="15">
        <f>R84*R86*F104*0.0000025</f>
        <v>17.820600000000002</v>
      </c>
      <c r="T88" s="4" t="s">
        <v>15</v>
      </c>
      <c r="U88" s="117" t="s">
        <v>16</v>
      </c>
      <c r="V88" s="117"/>
      <c r="W88" s="117"/>
      <c r="X88" s="117"/>
      <c r="Y88" s="117"/>
      <c r="Z88" s="4" t="s">
        <v>15</v>
      </c>
      <c r="AA88" s="15">
        <f>AA84*AA86*F104*0.0000025</f>
        <v>17.820600000000002</v>
      </c>
    </row>
    <row r="89" spans="2:27" x14ac:dyDescent="0.2">
      <c r="B89" s="118"/>
      <c r="C89" s="119"/>
      <c r="D89" s="119"/>
      <c r="E89" s="119"/>
      <c r="F89" s="119"/>
      <c r="G89" s="119"/>
      <c r="H89" s="119"/>
      <c r="I89" s="120"/>
      <c r="K89" s="118"/>
      <c r="L89" s="119"/>
      <c r="M89" s="119"/>
      <c r="N89" s="119"/>
      <c r="O89" s="119"/>
      <c r="P89" s="119"/>
      <c r="Q89" s="119"/>
      <c r="R89" s="120"/>
      <c r="T89" s="118"/>
      <c r="U89" s="119"/>
      <c r="V89" s="119"/>
      <c r="W89" s="119"/>
      <c r="X89" s="119"/>
      <c r="Y89" s="119"/>
      <c r="Z89" s="119"/>
      <c r="AA89" s="120"/>
    </row>
    <row r="90" spans="2:27" x14ac:dyDescent="0.2">
      <c r="B90" s="4" t="s">
        <v>17</v>
      </c>
      <c r="C90" s="117" t="s">
        <v>32</v>
      </c>
      <c r="D90" s="117"/>
      <c r="E90" s="117"/>
      <c r="F90" s="117"/>
      <c r="G90" s="117"/>
      <c r="H90" s="4" t="s">
        <v>17</v>
      </c>
      <c r="I90" s="13">
        <f>I86+C104</f>
        <v>636</v>
      </c>
      <c r="K90" s="4" t="s">
        <v>17</v>
      </c>
      <c r="L90" s="117" t="s">
        <v>33</v>
      </c>
      <c r="M90" s="117"/>
      <c r="N90" s="117"/>
      <c r="O90" s="117"/>
      <c r="P90" s="117"/>
      <c r="Q90" s="4" t="s">
        <v>17</v>
      </c>
      <c r="R90" s="13">
        <f>R86+C104-I102+4</f>
        <v>560</v>
      </c>
      <c r="T90" s="4" t="s">
        <v>17</v>
      </c>
      <c r="U90" s="156" t="s">
        <v>34</v>
      </c>
      <c r="V90" s="119"/>
      <c r="W90" s="119"/>
      <c r="X90" s="119"/>
      <c r="Y90" s="157"/>
      <c r="Z90" s="4" t="s">
        <v>17</v>
      </c>
      <c r="AA90" s="14">
        <f>AA86+C104-I102-I104+4</f>
        <v>500</v>
      </c>
    </row>
    <row r="91" spans="2:27" x14ac:dyDescent="0.2">
      <c r="B91" s="118"/>
      <c r="C91" s="119"/>
      <c r="D91" s="119"/>
      <c r="E91" s="119"/>
      <c r="F91" s="119"/>
      <c r="G91" s="119"/>
      <c r="H91" s="119"/>
      <c r="I91" s="120"/>
      <c r="K91" s="118"/>
      <c r="L91" s="119"/>
      <c r="M91" s="119"/>
      <c r="N91" s="119"/>
      <c r="O91" s="119"/>
      <c r="P91" s="119"/>
      <c r="Q91" s="119"/>
      <c r="R91" s="120"/>
      <c r="T91" s="118"/>
      <c r="U91" s="119"/>
      <c r="V91" s="119"/>
      <c r="W91" s="119"/>
      <c r="X91" s="119"/>
      <c r="Y91" s="119"/>
      <c r="Z91" s="119"/>
      <c r="AA91" s="120"/>
    </row>
    <row r="92" spans="2:27" ht="13.5" thickBot="1" x14ac:dyDescent="0.25">
      <c r="B92" s="7" t="s">
        <v>19</v>
      </c>
      <c r="C92" s="121" t="s">
        <v>20</v>
      </c>
      <c r="D92" s="121"/>
      <c r="E92" s="121"/>
      <c r="F92" s="121"/>
      <c r="G92" s="121"/>
      <c r="H92" s="7" t="s">
        <v>19</v>
      </c>
      <c r="I92" s="8">
        <f>C104</f>
        <v>300</v>
      </c>
      <c r="K92" s="7" t="s">
        <v>19</v>
      </c>
      <c r="L92" s="121" t="s">
        <v>35</v>
      </c>
      <c r="M92" s="121"/>
      <c r="N92" s="121"/>
      <c r="O92" s="121"/>
      <c r="P92" s="121"/>
      <c r="Q92" s="7" t="s">
        <v>19</v>
      </c>
      <c r="R92" s="8">
        <f>C104-I102+4</f>
        <v>224</v>
      </c>
      <c r="T92" s="7" t="s">
        <v>19</v>
      </c>
      <c r="U92" s="153" t="s">
        <v>36</v>
      </c>
      <c r="V92" s="154"/>
      <c r="W92" s="154"/>
      <c r="X92" s="154"/>
      <c r="Y92" s="155"/>
      <c r="Z92" s="7" t="s">
        <v>19</v>
      </c>
      <c r="AA92" s="8">
        <f>C104-I102-I104+4</f>
        <v>164</v>
      </c>
    </row>
    <row r="94" spans="2:27" ht="15" customHeight="1" x14ac:dyDescent="0.2">
      <c r="B94" s="122" t="s">
        <v>66</v>
      </c>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row>
    <row r="95" spans="2:27" x14ac:dyDescent="0.2">
      <c r="K95" s="10"/>
    </row>
    <row r="96" spans="2:27" ht="15" customHeight="1" x14ac:dyDescent="0.2">
      <c r="B96" s="152" t="s">
        <v>67</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row>
    <row r="97" spans="2:27" x14ac:dyDescent="0.2">
      <c r="K97" s="10"/>
    </row>
    <row r="98" spans="2:27" ht="15" customHeight="1" x14ac:dyDescent="0.2">
      <c r="B98" s="124" t="s">
        <v>69</v>
      </c>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row>
    <row r="99" spans="2:27" x14ac:dyDescent="0.2">
      <c r="K99" s="10"/>
    </row>
    <row r="100" spans="2:27" ht="15" customHeight="1" x14ac:dyDescent="0.2">
      <c r="B100" s="115" t="s">
        <v>68</v>
      </c>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row>
    <row r="102" spans="2:27" x14ac:dyDescent="0.2">
      <c r="B102" s="1" t="s">
        <v>0</v>
      </c>
      <c r="C102" s="2">
        <f>SUM(Startseite!D33)</f>
        <v>2100</v>
      </c>
      <c r="D102" s="3"/>
      <c r="E102" s="1" t="s">
        <v>1</v>
      </c>
      <c r="F102" s="2">
        <f>SUM(Startseite!K33)</f>
        <v>10</v>
      </c>
      <c r="H102" s="1" t="s">
        <v>2</v>
      </c>
      <c r="I102" s="2">
        <f>SUM(Startseite!K36)</f>
        <v>80</v>
      </c>
    </row>
    <row r="103" spans="2:27" x14ac:dyDescent="0.2">
      <c r="I103" s="10"/>
    </row>
    <row r="104" spans="2:27" x14ac:dyDescent="0.2">
      <c r="B104" s="1" t="s">
        <v>3</v>
      </c>
      <c r="C104" s="2">
        <f>SUM(Startseite!D35)</f>
        <v>300</v>
      </c>
      <c r="E104" s="1" t="s">
        <v>6</v>
      </c>
      <c r="F104" s="2">
        <f>SUM(Startseite!D37)</f>
        <v>10</v>
      </c>
      <c r="H104" s="1" t="s">
        <v>8</v>
      </c>
      <c r="I104" s="2">
        <f>SUM(Startseite!K38)</f>
        <v>60</v>
      </c>
    </row>
  </sheetData>
  <sheetProtection algorithmName="SHA-512" hashValue="BQWf2iwyo15tRzdDsCJAPSSVNsKxvo+deYHtAuvygLIZU7k/aN+IVyqqL0XL76A87aC05NGnGx1MClu9Rc/IfQ==" saltValue="J3m9YSrUfupyXBQqdJoavQ==" spinCount="100000" sheet="1" objects="1" scenarios="1"/>
  <mergeCells count="152">
    <mergeCell ref="B11:C11"/>
    <mergeCell ref="B94:AA94"/>
    <mergeCell ref="B96:AA96"/>
    <mergeCell ref="B98:AA98"/>
    <mergeCell ref="B100:AA100"/>
    <mergeCell ref="B20:I20"/>
    <mergeCell ref="K20:R20"/>
    <mergeCell ref="T20:AA20"/>
    <mergeCell ref="B77:I77"/>
    <mergeCell ref="K77:R77"/>
    <mergeCell ref="T77:AA77"/>
    <mergeCell ref="C78:G78"/>
    <mergeCell ref="L78:P78"/>
    <mergeCell ref="U78:Y78"/>
    <mergeCell ref="B79:I79"/>
    <mergeCell ref="K79:R79"/>
    <mergeCell ref="T79:AA79"/>
    <mergeCell ref="C74:G74"/>
    <mergeCell ref="L74:P74"/>
    <mergeCell ref="U74:Y74"/>
    <mergeCell ref="B75:I75"/>
    <mergeCell ref="C50:G50"/>
    <mergeCell ref="L50:P50"/>
    <mergeCell ref="U50:Y50"/>
    <mergeCell ref="B51:I51"/>
    <mergeCell ref="K51:R51"/>
    <mergeCell ref="T51:AA51"/>
    <mergeCell ref="C56:G56"/>
    <mergeCell ref="B22:I22"/>
    <mergeCell ref="T22:AA22"/>
    <mergeCell ref="K22:R22"/>
    <mergeCell ref="B39:I39"/>
    <mergeCell ref="K39:R39"/>
    <mergeCell ref="T39:AA39"/>
    <mergeCell ref="C48:G48"/>
    <mergeCell ref="L48:P48"/>
    <mergeCell ref="U48:Y48"/>
    <mergeCell ref="B49:I49"/>
    <mergeCell ref="K49:R49"/>
    <mergeCell ref="T49:AA49"/>
    <mergeCell ref="B46:I46"/>
    <mergeCell ref="K46:R46"/>
    <mergeCell ref="T46:AA46"/>
    <mergeCell ref="B47:I47"/>
    <mergeCell ref="K47:R47"/>
    <mergeCell ref="T47:AA47"/>
    <mergeCell ref="L56:P56"/>
    <mergeCell ref="U56:Y56"/>
    <mergeCell ref="C52:G52"/>
    <mergeCell ref="L52:P52"/>
    <mergeCell ref="U52:Y52"/>
    <mergeCell ref="B53:I53"/>
    <mergeCell ref="K53:R53"/>
    <mergeCell ref="B57:I57"/>
    <mergeCell ref="K57:R57"/>
    <mergeCell ref="T57:AA57"/>
    <mergeCell ref="C54:G54"/>
    <mergeCell ref="L54:P54"/>
    <mergeCell ref="U54:Y54"/>
    <mergeCell ref="B55:I55"/>
    <mergeCell ref="K55:R55"/>
    <mergeCell ref="T55:AA55"/>
    <mergeCell ref="T53:AA53"/>
    <mergeCell ref="C60:G60"/>
    <mergeCell ref="L60:P60"/>
    <mergeCell ref="U60:Y60"/>
    <mergeCell ref="B61:I61"/>
    <mergeCell ref="K61:R61"/>
    <mergeCell ref="T61:AA61"/>
    <mergeCell ref="B58:I58"/>
    <mergeCell ref="K58:R58"/>
    <mergeCell ref="T58:AA58"/>
    <mergeCell ref="B59:I59"/>
    <mergeCell ref="K59:R59"/>
    <mergeCell ref="T59:AA59"/>
    <mergeCell ref="C64:G64"/>
    <mergeCell ref="L64:P64"/>
    <mergeCell ref="U64:Y64"/>
    <mergeCell ref="B65:I65"/>
    <mergeCell ref="K65:R65"/>
    <mergeCell ref="T65:AA65"/>
    <mergeCell ref="C62:G62"/>
    <mergeCell ref="L62:P62"/>
    <mergeCell ref="U62:Y62"/>
    <mergeCell ref="B63:I63"/>
    <mergeCell ref="K63:R63"/>
    <mergeCell ref="T63:AA63"/>
    <mergeCell ref="C68:G68"/>
    <mergeCell ref="L68:P68"/>
    <mergeCell ref="U68:Y68"/>
    <mergeCell ref="C66:G66"/>
    <mergeCell ref="L66:P66"/>
    <mergeCell ref="U66:Y66"/>
    <mergeCell ref="B67:I67"/>
    <mergeCell ref="K67:R67"/>
    <mergeCell ref="T67:AA67"/>
    <mergeCell ref="B70:I70"/>
    <mergeCell ref="K70:R70"/>
    <mergeCell ref="T70:AA70"/>
    <mergeCell ref="B71:I71"/>
    <mergeCell ref="K71:R71"/>
    <mergeCell ref="T71:AA71"/>
    <mergeCell ref="C72:G72"/>
    <mergeCell ref="L72:P72"/>
    <mergeCell ref="U72:Y72"/>
    <mergeCell ref="B73:I73"/>
    <mergeCell ref="K73:R73"/>
    <mergeCell ref="T73:AA73"/>
    <mergeCell ref="C84:G84"/>
    <mergeCell ref="L84:P84"/>
    <mergeCell ref="U84:Y84"/>
    <mergeCell ref="B85:I85"/>
    <mergeCell ref="K85:R85"/>
    <mergeCell ref="T85:AA85"/>
    <mergeCell ref="B82:I82"/>
    <mergeCell ref="K82:R82"/>
    <mergeCell ref="T82:AA82"/>
    <mergeCell ref="B83:I83"/>
    <mergeCell ref="K83:R83"/>
    <mergeCell ref="T83:AA83"/>
    <mergeCell ref="T75:AA75"/>
    <mergeCell ref="C76:G76"/>
    <mergeCell ref="L76:P76"/>
    <mergeCell ref="U76:Y76"/>
    <mergeCell ref="C80:G80"/>
    <mergeCell ref="L80:P80"/>
    <mergeCell ref="U80:Y80"/>
    <mergeCell ref="K75:R75"/>
    <mergeCell ref="B40:I44"/>
    <mergeCell ref="K40:R44"/>
    <mergeCell ref="T40:AA44"/>
    <mergeCell ref="C92:G92"/>
    <mergeCell ref="L92:P92"/>
    <mergeCell ref="U92:Y92"/>
    <mergeCell ref="C90:G90"/>
    <mergeCell ref="L90:P90"/>
    <mergeCell ref="U90:Y90"/>
    <mergeCell ref="B91:I91"/>
    <mergeCell ref="K91:R91"/>
    <mergeCell ref="T91:AA91"/>
    <mergeCell ref="C88:G88"/>
    <mergeCell ref="L88:P88"/>
    <mergeCell ref="U88:Y88"/>
    <mergeCell ref="B89:I89"/>
    <mergeCell ref="K89:R89"/>
    <mergeCell ref="T89:AA89"/>
    <mergeCell ref="C86:G86"/>
    <mergeCell ref="L86:P86"/>
    <mergeCell ref="U86:Y86"/>
    <mergeCell ref="B87:I87"/>
    <mergeCell ref="K87:R87"/>
    <mergeCell ref="T87:AA87"/>
  </mergeCells>
  <conditionalFormatting sqref="I50 R50 AA50">
    <cfRule type="cellIs" dxfId="69" priority="17" operator="lessThan">
      <formula>575</formula>
    </cfRule>
  </conditionalFormatting>
  <conditionalFormatting sqref="I62 R62 AA62">
    <cfRule type="cellIs" dxfId="68" priority="16" operator="lessThan">
      <formula>765</formula>
    </cfRule>
  </conditionalFormatting>
  <conditionalFormatting sqref="I74 R74 AA74 I86 R86 AA86">
    <cfRule type="cellIs" dxfId="67" priority="15" operator="lessThan">
      <formula>875</formula>
    </cfRule>
  </conditionalFormatting>
  <conditionalFormatting sqref="I52 R52 AA52">
    <cfRule type="cellIs" dxfId="66" priority="6" operator="greaterThan">
      <formula>60</formula>
    </cfRule>
    <cfRule type="cellIs" dxfId="65" priority="10" operator="between">
      <formula>55</formula>
      <formula>60</formula>
    </cfRule>
    <cfRule type="cellIs" dxfId="64" priority="14" operator="lessThan">
      <formula>55</formula>
    </cfRule>
  </conditionalFormatting>
  <conditionalFormatting sqref="I64 R64 AA64">
    <cfRule type="cellIs" dxfId="63" priority="5" operator="greaterThan">
      <formula>80</formula>
    </cfRule>
    <cfRule type="cellIs" dxfId="62" priority="9" operator="between">
      <formula>75</formula>
      <formula>80</formula>
    </cfRule>
    <cfRule type="cellIs" dxfId="61" priority="13" operator="lessThan">
      <formula>75</formula>
    </cfRule>
  </conditionalFormatting>
  <conditionalFormatting sqref="I76 R76 AA76">
    <cfRule type="cellIs" dxfId="60" priority="4" operator="greaterThan">
      <formula>120</formula>
    </cfRule>
    <cfRule type="cellIs" dxfId="59" priority="8" operator="between">
      <formula>115</formula>
      <formula>120</formula>
    </cfRule>
    <cfRule type="cellIs" dxfId="58" priority="12" operator="lessThan">
      <formula>115</formula>
    </cfRule>
  </conditionalFormatting>
  <conditionalFormatting sqref="I88 R88 AA88">
    <cfRule type="cellIs" dxfId="57" priority="3" operator="greaterThan">
      <formula>150</formula>
    </cfRule>
    <cfRule type="cellIs" dxfId="56" priority="7" operator="between">
      <formula>145</formula>
      <formula>150</formula>
    </cfRule>
    <cfRule type="cellIs" dxfId="55" priority="11" operator="lessThan">
      <formula>145</formula>
    </cfRule>
  </conditionalFormatting>
  <conditionalFormatting sqref="I54 R54 AA54 I78 R78 AA78 I90 R90 AA90 I66 R66 AA66">
    <cfRule type="cellIs" dxfId="54" priority="2" operator="greaterThan">
      <formula>6000</formula>
    </cfRule>
  </conditionalFormatting>
  <conditionalFormatting sqref="B40:I44 K40:R44 T40:AA44">
    <cfRule type="containsText" dxfId="53" priority="1"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abweicht.",B40)))</formula>
    </cfRule>
  </conditionalFormatting>
  <hyperlinks>
    <hyperlink ref="B11:C11" location="Startseite!A1" display="Startseite" xr:uid="{00000000-0004-0000-0300-000000000000}"/>
  </hyperlinks>
  <pageMargins left="0.7" right="0.7" top="0.78740157499999996" bottom="0.78740157499999996"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B1:AA105"/>
  <sheetViews>
    <sheetView topLeftCell="A10" zoomScale="90" zoomScaleNormal="90" workbookViewId="0">
      <pane ySplit="30" topLeftCell="A40" activePane="bottomLeft" state="frozen"/>
      <selection activeCell="A10" sqref="A10"/>
      <selection pane="bottomLeft" activeCell="A10" sqref="A10"/>
    </sheetView>
  </sheetViews>
  <sheetFormatPr baseColWidth="10" defaultRowHeight="12.75" x14ac:dyDescent="0.2"/>
  <cols>
    <col min="1" max="1" width="3.5703125" style="1" customWidth="1"/>
    <col min="2" max="2" width="5.5703125" style="1" bestFit="1" customWidth="1"/>
    <col min="3" max="4" width="13.5703125" style="1" customWidth="1"/>
    <col min="5" max="5" width="5.42578125" style="1" bestFit="1" customWidth="1"/>
    <col min="6" max="7" width="13.5703125" style="1" customWidth="1"/>
    <col min="8" max="8" width="7" style="1" bestFit="1" customWidth="1"/>
    <col min="9" max="9" width="13.5703125" style="1" customWidth="1"/>
    <col min="10" max="10" width="7.140625" style="1" customWidth="1"/>
    <col min="11" max="11" width="5.42578125" style="1" bestFit="1" customWidth="1"/>
    <col min="12" max="16" width="13.5703125" style="1" customWidth="1"/>
    <col min="17" max="17" width="5.42578125" style="1" bestFit="1" customWidth="1"/>
    <col min="18" max="18" width="13.5703125" style="1" customWidth="1"/>
    <col min="19" max="19" width="7.140625" style="1" customWidth="1"/>
    <col min="20" max="20" width="5.42578125" style="1" bestFit="1" customWidth="1"/>
    <col min="21" max="25" width="13.5703125" style="1" customWidth="1"/>
    <col min="26" max="26" width="5.42578125" style="1" bestFit="1" customWidth="1"/>
    <col min="27" max="27" width="13.5703125" style="1" customWidth="1"/>
    <col min="28" max="16384" width="11.42578125" style="1"/>
  </cols>
  <sheetData>
    <row r="1" spans="2:20" hidden="1" x14ac:dyDescent="0.2"/>
    <row r="2" spans="2:20" hidden="1" x14ac:dyDescent="0.2">
      <c r="B2" s="1">
        <f>I51/I49</f>
        <v>0.16398243045387995</v>
      </c>
      <c r="K2" s="1">
        <f>R51/R49</f>
        <v>0.16398243045387995</v>
      </c>
      <c r="T2" s="1">
        <f>AA51/AA49</f>
        <v>0.16398243045387995</v>
      </c>
    </row>
    <row r="3" spans="2:20" hidden="1" x14ac:dyDescent="0.2"/>
    <row r="4" spans="2:20" hidden="1" x14ac:dyDescent="0.2"/>
    <row r="5" spans="2:20" hidden="1" x14ac:dyDescent="0.2"/>
    <row r="6" spans="2:20" hidden="1" x14ac:dyDescent="0.2"/>
    <row r="7" spans="2:20" hidden="1" x14ac:dyDescent="0.2"/>
    <row r="8" spans="2:20" hidden="1" x14ac:dyDescent="0.2"/>
    <row r="9" spans="2:20" hidden="1" x14ac:dyDescent="0.2"/>
    <row r="11" spans="2:20" ht="15" x14ac:dyDescent="0.25">
      <c r="B11" s="138" t="s">
        <v>78</v>
      </c>
      <c r="C11" s="138"/>
    </row>
    <row r="19" spans="2:27" ht="13.5" thickBot="1" x14ac:dyDescent="0.25"/>
    <row r="20" spans="2:27" ht="13.5" thickBot="1" x14ac:dyDescent="0.25">
      <c r="B20" s="132" t="s">
        <v>40</v>
      </c>
      <c r="C20" s="133"/>
      <c r="D20" s="133"/>
      <c r="E20" s="133"/>
      <c r="F20" s="133"/>
      <c r="G20" s="133"/>
      <c r="H20" s="133"/>
      <c r="I20" s="134"/>
      <c r="K20" s="132" t="s">
        <v>41</v>
      </c>
      <c r="L20" s="133"/>
      <c r="M20" s="133"/>
      <c r="N20" s="133"/>
      <c r="O20" s="133"/>
      <c r="P20" s="133"/>
      <c r="Q20" s="133"/>
      <c r="R20" s="134"/>
      <c r="T20" s="132" t="s">
        <v>42</v>
      </c>
      <c r="U20" s="133"/>
      <c r="V20" s="133"/>
      <c r="W20" s="133"/>
      <c r="X20" s="133"/>
      <c r="Y20" s="133"/>
      <c r="Z20" s="133"/>
      <c r="AA20" s="134"/>
    </row>
    <row r="22" spans="2:27" x14ac:dyDescent="0.2">
      <c r="B22" s="136" t="s">
        <v>85</v>
      </c>
      <c r="C22" s="136"/>
      <c r="D22" s="136"/>
      <c r="E22" s="136"/>
      <c r="F22" s="136"/>
      <c r="G22" s="136"/>
      <c r="H22" s="136"/>
      <c r="I22" s="136"/>
      <c r="K22" s="137" t="s">
        <v>84</v>
      </c>
      <c r="L22" s="137"/>
      <c r="M22" s="137"/>
      <c r="N22" s="137"/>
      <c r="O22" s="137"/>
      <c r="P22" s="137"/>
      <c r="Q22" s="137"/>
      <c r="R22" s="137"/>
      <c r="S22" s="92"/>
      <c r="T22" s="135" t="s">
        <v>83</v>
      </c>
      <c r="U22" s="135"/>
      <c r="V22" s="135"/>
      <c r="W22" s="135"/>
      <c r="X22" s="135"/>
      <c r="Y22" s="135"/>
      <c r="Z22" s="135"/>
      <c r="AA22" s="135"/>
    </row>
    <row r="36" spans="2:27" x14ac:dyDescent="0.2">
      <c r="B36" s="3"/>
      <c r="C36" s="16"/>
      <c r="D36" s="3"/>
      <c r="E36" s="3"/>
      <c r="F36" s="16"/>
      <c r="G36" s="3"/>
      <c r="H36" s="3"/>
      <c r="I36" s="16"/>
    </row>
    <row r="37" spans="2:27" x14ac:dyDescent="0.2">
      <c r="B37" s="3"/>
      <c r="C37" s="3"/>
      <c r="D37" s="3"/>
      <c r="E37" s="3"/>
      <c r="F37" s="3"/>
      <c r="G37" s="3"/>
      <c r="H37" s="3"/>
      <c r="I37" s="3"/>
    </row>
    <row r="38" spans="2:27" s="3" customFormat="1" x14ac:dyDescent="0.2">
      <c r="C38" s="16"/>
      <c r="F38" s="16"/>
      <c r="I38" s="16"/>
    </row>
    <row r="39" spans="2:27" s="3" customFormat="1" x14ac:dyDescent="0.2">
      <c r="B39" s="129"/>
      <c r="C39" s="129"/>
      <c r="D39" s="129"/>
      <c r="E39" s="129"/>
      <c r="F39" s="129"/>
      <c r="G39" s="129"/>
      <c r="H39" s="129"/>
      <c r="I39" s="129"/>
      <c r="K39" s="129"/>
      <c r="L39" s="129"/>
      <c r="M39" s="129"/>
      <c r="N39" s="129"/>
      <c r="O39" s="129"/>
      <c r="P39" s="129"/>
      <c r="Q39" s="129"/>
      <c r="R39" s="129"/>
      <c r="T39" s="129"/>
      <c r="U39" s="129"/>
      <c r="V39" s="129"/>
      <c r="W39" s="129"/>
      <c r="X39" s="129"/>
      <c r="Y39" s="129"/>
      <c r="Z39" s="129"/>
      <c r="AA39" s="129"/>
    </row>
    <row r="40" spans="2:27" s="3" customFormat="1" x14ac:dyDescent="0.2">
      <c r="B40" s="95"/>
      <c r="C40" s="95"/>
      <c r="D40" s="95"/>
      <c r="E40" s="95"/>
      <c r="F40" s="95"/>
      <c r="G40" s="95"/>
      <c r="H40" s="95"/>
      <c r="I40" s="95"/>
      <c r="K40" s="95"/>
      <c r="L40" s="95"/>
      <c r="M40" s="95"/>
      <c r="N40" s="95"/>
      <c r="O40" s="95"/>
      <c r="P40" s="95"/>
      <c r="Q40" s="95"/>
      <c r="R40" s="95"/>
      <c r="T40" s="95"/>
      <c r="U40" s="95"/>
      <c r="V40" s="95"/>
      <c r="W40" s="95"/>
      <c r="X40" s="95"/>
      <c r="Y40" s="95"/>
      <c r="Z40" s="95"/>
      <c r="AA40" s="95"/>
    </row>
    <row r="41" spans="2:27" x14ac:dyDescent="0.2">
      <c r="B41" s="131" t="str">
        <f>IF(B2&lt;0.3,"Achtung: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C41" s="131"/>
      <c r="D41" s="131"/>
      <c r="E41" s="131"/>
      <c r="F41" s="131"/>
      <c r="G41" s="131"/>
      <c r="H41" s="131"/>
      <c r="I41" s="131"/>
      <c r="K41" s="131" t="str">
        <f>IF(K2&lt;0.3,"Achtung: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L41" s="131"/>
      <c r="M41" s="131"/>
      <c r="N41" s="131"/>
      <c r="O41" s="131"/>
      <c r="P41" s="131"/>
      <c r="Q41" s="131"/>
      <c r="R41" s="131"/>
      <c r="T41" s="131" t="str">
        <f>IF(T2&lt;0.3,"Achtung: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U41" s="131"/>
      <c r="V41" s="131"/>
      <c r="W41" s="131"/>
      <c r="X41" s="131"/>
      <c r="Y41" s="131"/>
      <c r="Z41" s="131"/>
      <c r="AA41" s="131"/>
    </row>
    <row r="42" spans="2:27" x14ac:dyDescent="0.2">
      <c r="B42" s="131"/>
      <c r="C42" s="131"/>
      <c r="D42" s="131"/>
      <c r="E42" s="131"/>
      <c r="F42" s="131"/>
      <c r="G42" s="131"/>
      <c r="H42" s="131"/>
      <c r="I42" s="131"/>
      <c r="K42" s="131"/>
      <c r="L42" s="131"/>
      <c r="M42" s="131"/>
      <c r="N42" s="131"/>
      <c r="O42" s="131"/>
      <c r="P42" s="131"/>
      <c r="Q42" s="131"/>
      <c r="R42" s="131"/>
      <c r="T42" s="131"/>
      <c r="U42" s="131"/>
      <c r="V42" s="131"/>
      <c r="W42" s="131"/>
      <c r="X42" s="131"/>
      <c r="Y42" s="131"/>
      <c r="Z42" s="131"/>
      <c r="AA42" s="131"/>
    </row>
    <row r="43" spans="2:27" x14ac:dyDescent="0.2">
      <c r="B43" s="131"/>
      <c r="C43" s="131"/>
      <c r="D43" s="131"/>
      <c r="E43" s="131"/>
      <c r="F43" s="131"/>
      <c r="G43" s="131"/>
      <c r="H43" s="131"/>
      <c r="I43" s="131"/>
      <c r="K43" s="131"/>
      <c r="L43" s="131"/>
      <c r="M43" s="131"/>
      <c r="N43" s="131"/>
      <c r="O43" s="131"/>
      <c r="P43" s="131"/>
      <c r="Q43" s="131"/>
      <c r="R43" s="131"/>
      <c r="T43" s="131"/>
      <c r="U43" s="131"/>
      <c r="V43" s="131"/>
      <c r="W43" s="131"/>
      <c r="X43" s="131"/>
      <c r="Y43" s="131"/>
      <c r="Z43" s="131"/>
      <c r="AA43" s="131"/>
    </row>
    <row r="44" spans="2:27" x14ac:dyDescent="0.2">
      <c r="B44" s="131"/>
      <c r="C44" s="131"/>
      <c r="D44" s="131"/>
      <c r="E44" s="131"/>
      <c r="F44" s="131"/>
      <c r="G44" s="131"/>
      <c r="H44" s="131"/>
      <c r="I44" s="131"/>
      <c r="K44" s="131"/>
      <c r="L44" s="131"/>
      <c r="M44" s="131"/>
      <c r="N44" s="131"/>
      <c r="O44" s="131"/>
      <c r="P44" s="131"/>
      <c r="Q44" s="131"/>
      <c r="R44" s="131"/>
      <c r="T44" s="131"/>
      <c r="U44" s="131"/>
      <c r="V44" s="131"/>
      <c r="W44" s="131"/>
      <c r="X44" s="131"/>
      <c r="Y44" s="131"/>
      <c r="Z44" s="131"/>
      <c r="AA44" s="131"/>
    </row>
    <row r="45" spans="2:27" x14ac:dyDescent="0.2">
      <c r="B45" s="131"/>
      <c r="C45" s="131"/>
      <c r="D45" s="131"/>
      <c r="E45" s="131"/>
      <c r="F45" s="131"/>
      <c r="G45" s="131"/>
      <c r="H45" s="131"/>
      <c r="I45" s="131"/>
      <c r="K45" s="131"/>
      <c r="L45" s="131"/>
      <c r="M45" s="131"/>
      <c r="N45" s="131"/>
      <c r="O45" s="131"/>
      <c r="P45" s="131"/>
      <c r="Q45" s="131"/>
      <c r="R45" s="131"/>
      <c r="T45" s="131"/>
      <c r="U45" s="131"/>
      <c r="V45" s="131"/>
      <c r="W45" s="131"/>
      <c r="X45" s="131"/>
      <c r="Y45" s="131"/>
      <c r="Z45" s="131"/>
      <c r="AA45" s="131"/>
    </row>
    <row r="46" spans="2:27" ht="13.5" thickBot="1" x14ac:dyDescent="0.25">
      <c r="B46" s="52"/>
      <c r="C46" s="52"/>
      <c r="D46" s="52"/>
      <c r="E46" s="52"/>
      <c r="F46" s="52"/>
      <c r="G46" s="52"/>
      <c r="H46" s="52"/>
      <c r="I46" s="52"/>
      <c r="K46" s="52"/>
      <c r="L46" s="52"/>
      <c r="M46" s="52"/>
      <c r="N46" s="52"/>
      <c r="O46" s="52"/>
      <c r="P46" s="52"/>
      <c r="Q46" s="52"/>
      <c r="R46" s="52"/>
      <c r="T46" s="52"/>
      <c r="U46" s="52"/>
      <c r="V46" s="52"/>
      <c r="W46" s="52"/>
      <c r="X46" s="52"/>
      <c r="Y46" s="52"/>
      <c r="Z46" s="52"/>
      <c r="AA46" s="52"/>
    </row>
    <row r="47" spans="2:27" x14ac:dyDescent="0.2">
      <c r="B47" s="125" t="s">
        <v>106</v>
      </c>
      <c r="C47" s="126"/>
      <c r="D47" s="126"/>
      <c r="E47" s="126"/>
      <c r="F47" s="126"/>
      <c r="G47" s="126"/>
      <c r="H47" s="126"/>
      <c r="I47" s="127"/>
      <c r="K47" s="125" t="s">
        <v>106</v>
      </c>
      <c r="L47" s="126"/>
      <c r="M47" s="126"/>
      <c r="N47" s="126"/>
      <c r="O47" s="126"/>
      <c r="P47" s="126"/>
      <c r="Q47" s="126"/>
      <c r="R47" s="127"/>
      <c r="T47" s="125" t="s">
        <v>106</v>
      </c>
      <c r="U47" s="126"/>
      <c r="V47" s="126"/>
      <c r="W47" s="126"/>
      <c r="X47" s="126"/>
      <c r="Y47" s="126"/>
      <c r="Z47" s="126"/>
      <c r="AA47" s="127"/>
    </row>
    <row r="48" spans="2:27" x14ac:dyDescent="0.2">
      <c r="B48" s="118"/>
      <c r="C48" s="119"/>
      <c r="D48" s="119"/>
      <c r="E48" s="119"/>
      <c r="F48" s="119"/>
      <c r="G48" s="119"/>
      <c r="H48" s="119"/>
      <c r="I48" s="120"/>
      <c r="K48" s="118"/>
      <c r="L48" s="119"/>
      <c r="M48" s="119"/>
      <c r="N48" s="119"/>
      <c r="O48" s="119"/>
      <c r="P48" s="119"/>
      <c r="Q48" s="119"/>
      <c r="R48" s="120"/>
      <c r="T48" s="118"/>
      <c r="U48" s="119"/>
      <c r="V48" s="119"/>
      <c r="W48" s="119"/>
      <c r="X48" s="119"/>
      <c r="Y48" s="119"/>
      <c r="Z48" s="119"/>
      <c r="AA48" s="120"/>
    </row>
    <row r="49" spans="2:27" x14ac:dyDescent="0.2">
      <c r="B49" s="4" t="s">
        <v>11</v>
      </c>
      <c r="C49" s="117" t="s">
        <v>30</v>
      </c>
      <c r="D49" s="117"/>
      <c r="E49" s="117"/>
      <c r="F49" s="117"/>
      <c r="G49" s="117"/>
      <c r="H49" s="4" t="s">
        <v>11</v>
      </c>
      <c r="I49" s="13">
        <f>C103-51</f>
        <v>2049</v>
      </c>
      <c r="K49" s="4" t="s">
        <v>11</v>
      </c>
      <c r="L49" s="117" t="s">
        <v>30</v>
      </c>
      <c r="M49" s="117"/>
      <c r="N49" s="117"/>
      <c r="O49" s="117"/>
      <c r="P49" s="117"/>
      <c r="Q49" s="4" t="s">
        <v>11</v>
      </c>
      <c r="R49" s="13">
        <f>C103-51</f>
        <v>2049</v>
      </c>
      <c r="T49" s="4" t="s">
        <v>11</v>
      </c>
      <c r="U49" s="117" t="s">
        <v>30</v>
      </c>
      <c r="V49" s="117"/>
      <c r="W49" s="117"/>
      <c r="X49" s="117"/>
      <c r="Y49" s="117"/>
      <c r="Z49" s="4" t="s">
        <v>11</v>
      </c>
      <c r="AA49" s="13">
        <f>C103-51</f>
        <v>2049</v>
      </c>
    </row>
    <row r="50" spans="2:27" x14ac:dyDescent="0.2">
      <c r="B50" s="118"/>
      <c r="C50" s="119"/>
      <c r="D50" s="119"/>
      <c r="E50" s="119"/>
      <c r="F50" s="119"/>
      <c r="G50" s="119"/>
      <c r="H50" s="119"/>
      <c r="I50" s="120"/>
      <c r="K50" s="118"/>
      <c r="L50" s="119"/>
      <c r="M50" s="119"/>
      <c r="N50" s="119"/>
      <c r="O50" s="119"/>
      <c r="P50" s="119"/>
      <c r="Q50" s="119"/>
      <c r="R50" s="120"/>
      <c r="T50" s="118"/>
      <c r="U50" s="119"/>
      <c r="V50" s="119"/>
      <c r="W50" s="119"/>
      <c r="X50" s="119"/>
      <c r="Y50" s="119"/>
      <c r="Z50" s="119"/>
      <c r="AA50" s="120"/>
    </row>
    <row r="51" spans="2:27" x14ac:dyDescent="0.2">
      <c r="B51" s="4" t="s">
        <v>12</v>
      </c>
      <c r="C51" s="156" t="s">
        <v>31</v>
      </c>
      <c r="D51" s="119"/>
      <c r="E51" s="119"/>
      <c r="F51" s="119"/>
      <c r="G51" s="157"/>
      <c r="H51" s="4" t="s">
        <v>12</v>
      </c>
      <c r="I51" s="13">
        <f>C105+40-4</f>
        <v>336</v>
      </c>
      <c r="K51" s="4" t="s">
        <v>12</v>
      </c>
      <c r="L51" s="156" t="s">
        <v>31</v>
      </c>
      <c r="M51" s="119"/>
      <c r="N51" s="119"/>
      <c r="O51" s="119"/>
      <c r="P51" s="157"/>
      <c r="Q51" s="4" t="s">
        <v>12</v>
      </c>
      <c r="R51" s="13">
        <f>C105+40-4</f>
        <v>336</v>
      </c>
      <c r="T51" s="4" t="s">
        <v>12</v>
      </c>
      <c r="U51" s="156" t="s">
        <v>31</v>
      </c>
      <c r="V51" s="119"/>
      <c r="W51" s="119"/>
      <c r="X51" s="119"/>
      <c r="Y51" s="157"/>
      <c r="Z51" s="4" t="s">
        <v>12</v>
      </c>
      <c r="AA51" s="13">
        <f>C105+40-4</f>
        <v>336</v>
      </c>
    </row>
    <row r="52" spans="2:27" x14ac:dyDescent="0.2">
      <c r="B52" s="118"/>
      <c r="C52" s="119"/>
      <c r="D52" s="119"/>
      <c r="E52" s="119"/>
      <c r="F52" s="119"/>
      <c r="G52" s="119"/>
      <c r="H52" s="119"/>
      <c r="I52" s="120"/>
      <c r="K52" s="118"/>
      <c r="L52" s="119"/>
      <c r="M52" s="119"/>
      <c r="N52" s="119"/>
      <c r="O52" s="119"/>
      <c r="P52" s="119"/>
      <c r="Q52" s="119"/>
      <c r="R52" s="120"/>
      <c r="T52" s="118"/>
      <c r="U52" s="119"/>
      <c r="V52" s="119"/>
      <c r="W52" s="119"/>
      <c r="X52" s="119"/>
      <c r="Y52" s="119"/>
      <c r="Z52" s="119"/>
      <c r="AA52" s="120"/>
    </row>
    <row r="53" spans="2:27" x14ac:dyDescent="0.2">
      <c r="B53" s="4" t="s">
        <v>15</v>
      </c>
      <c r="C53" s="117" t="s">
        <v>16</v>
      </c>
      <c r="D53" s="117"/>
      <c r="E53" s="117"/>
      <c r="F53" s="117"/>
      <c r="G53" s="117"/>
      <c r="H53" s="4" t="s">
        <v>15</v>
      </c>
      <c r="I53" s="15">
        <f>I49*I51*F105*0.0000025</f>
        <v>17.211600000000001</v>
      </c>
      <c r="K53" s="4" t="s">
        <v>15</v>
      </c>
      <c r="L53" s="117" t="s">
        <v>16</v>
      </c>
      <c r="M53" s="117"/>
      <c r="N53" s="117"/>
      <c r="O53" s="117"/>
      <c r="P53" s="117"/>
      <c r="Q53" s="4" t="s">
        <v>15</v>
      </c>
      <c r="R53" s="15">
        <f>R49*R51*F105*0.0000025</f>
        <v>17.211600000000001</v>
      </c>
      <c r="T53" s="4" t="s">
        <v>15</v>
      </c>
      <c r="U53" s="117" t="s">
        <v>16</v>
      </c>
      <c r="V53" s="117"/>
      <c r="W53" s="117"/>
      <c r="X53" s="117"/>
      <c r="Y53" s="117"/>
      <c r="Z53" s="4" t="s">
        <v>15</v>
      </c>
      <c r="AA53" s="15">
        <f>AA49*AA51*F105*0.0000025</f>
        <v>17.211600000000001</v>
      </c>
    </row>
    <row r="54" spans="2:27" x14ac:dyDescent="0.2">
      <c r="B54" s="118"/>
      <c r="C54" s="119"/>
      <c r="D54" s="119"/>
      <c r="E54" s="119"/>
      <c r="F54" s="119"/>
      <c r="G54" s="119"/>
      <c r="H54" s="119"/>
      <c r="I54" s="120"/>
      <c r="K54" s="118"/>
      <c r="L54" s="119"/>
      <c r="M54" s="119"/>
      <c r="N54" s="119"/>
      <c r="O54" s="119"/>
      <c r="P54" s="119"/>
      <c r="Q54" s="119"/>
      <c r="R54" s="120"/>
      <c r="T54" s="118"/>
      <c r="U54" s="119"/>
      <c r="V54" s="119"/>
      <c r="W54" s="119"/>
      <c r="X54" s="119"/>
      <c r="Y54" s="119"/>
      <c r="Z54" s="119"/>
      <c r="AA54" s="120"/>
    </row>
    <row r="55" spans="2:27" x14ac:dyDescent="0.2">
      <c r="B55" s="4" t="s">
        <v>17</v>
      </c>
      <c r="C55" s="117" t="s">
        <v>32</v>
      </c>
      <c r="D55" s="117"/>
      <c r="E55" s="117"/>
      <c r="F55" s="117"/>
      <c r="G55" s="117"/>
      <c r="H55" s="4" t="s">
        <v>17</v>
      </c>
      <c r="I55" s="13">
        <f>I51+C105</f>
        <v>636</v>
      </c>
      <c r="K55" s="4" t="s">
        <v>17</v>
      </c>
      <c r="L55" s="117" t="s">
        <v>33</v>
      </c>
      <c r="M55" s="117"/>
      <c r="N55" s="117"/>
      <c r="O55" s="117"/>
      <c r="P55" s="117"/>
      <c r="Q55" s="4" t="s">
        <v>17</v>
      </c>
      <c r="R55" s="13">
        <f>R51+C105-I103+4</f>
        <v>560</v>
      </c>
      <c r="T55" s="4" t="s">
        <v>17</v>
      </c>
      <c r="U55" s="156" t="s">
        <v>34</v>
      </c>
      <c r="V55" s="119"/>
      <c r="W55" s="119"/>
      <c r="X55" s="119"/>
      <c r="Y55" s="157"/>
      <c r="Z55" s="4" t="s">
        <v>17</v>
      </c>
      <c r="AA55" s="13">
        <f>AA51+C105-I103-I105+4</f>
        <v>500</v>
      </c>
    </row>
    <row r="56" spans="2:27" x14ac:dyDescent="0.2">
      <c r="B56" s="118"/>
      <c r="C56" s="119"/>
      <c r="D56" s="119"/>
      <c r="E56" s="119"/>
      <c r="F56" s="119"/>
      <c r="G56" s="119"/>
      <c r="H56" s="119"/>
      <c r="I56" s="120"/>
      <c r="K56" s="118"/>
      <c r="L56" s="119"/>
      <c r="M56" s="119"/>
      <c r="N56" s="119"/>
      <c r="O56" s="119"/>
      <c r="P56" s="119"/>
      <c r="Q56" s="119"/>
      <c r="R56" s="120"/>
      <c r="T56" s="118"/>
      <c r="U56" s="119"/>
      <c r="V56" s="119"/>
      <c r="W56" s="119"/>
      <c r="X56" s="119"/>
      <c r="Y56" s="119"/>
      <c r="Z56" s="119"/>
      <c r="AA56" s="120"/>
    </row>
    <row r="57" spans="2:27" ht="13.5" thickBot="1" x14ac:dyDescent="0.25">
      <c r="B57" s="7" t="s">
        <v>19</v>
      </c>
      <c r="C57" s="121" t="s">
        <v>20</v>
      </c>
      <c r="D57" s="121"/>
      <c r="E57" s="121"/>
      <c r="F57" s="121"/>
      <c r="G57" s="121"/>
      <c r="H57" s="7" t="s">
        <v>19</v>
      </c>
      <c r="I57" s="8">
        <f>C105</f>
        <v>300</v>
      </c>
      <c r="K57" s="7" t="s">
        <v>19</v>
      </c>
      <c r="L57" s="121" t="s">
        <v>35</v>
      </c>
      <c r="M57" s="121"/>
      <c r="N57" s="121"/>
      <c r="O57" s="121"/>
      <c r="P57" s="121"/>
      <c r="Q57" s="7" t="s">
        <v>19</v>
      </c>
      <c r="R57" s="8">
        <f>C105-I103+4</f>
        <v>224</v>
      </c>
      <c r="T57" s="7" t="s">
        <v>19</v>
      </c>
      <c r="U57" s="153" t="s">
        <v>36</v>
      </c>
      <c r="V57" s="154"/>
      <c r="W57" s="154"/>
      <c r="X57" s="154"/>
      <c r="Y57" s="155"/>
      <c r="Z57" s="7" t="s">
        <v>19</v>
      </c>
      <c r="AA57" s="8">
        <f>C105-I103-I105+4</f>
        <v>164</v>
      </c>
    </row>
    <row r="58" spans="2:27" ht="13.5" thickBot="1" x14ac:dyDescent="0.25">
      <c r="B58" s="129"/>
      <c r="C58" s="129"/>
      <c r="D58" s="129"/>
      <c r="E58" s="129"/>
      <c r="F58" s="129"/>
      <c r="G58" s="129"/>
      <c r="H58" s="129"/>
      <c r="I58" s="129"/>
      <c r="K58" s="129"/>
      <c r="L58" s="129"/>
      <c r="M58" s="129"/>
      <c r="N58" s="129"/>
      <c r="O58" s="129"/>
      <c r="P58" s="129"/>
      <c r="Q58" s="129"/>
      <c r="R58" s="129"/>
      <c r="T58" s="129"/>
      <c r="U58" s="129"/>
      <c r="V58" s="129"/>
      <c r="W58" s="129"/>
      <c r="X58" s="129"/>
      <c r="Y58" s="129"/>
      <c r="Z58" s="129"/>
      <c r="AA58" s="129"/>
    </row>
    <row r="59" spans="2:27" x14ac:dyDescent="0.2">
      <c r="B59" s="125" t="s">
        <v>107</v>
      </c>
      <c r="C59" s="126"/>
      <c r="D59" s="126"/>
      <c r="E59" s="126"/>
      <c r="F59" s="126"/>
      <c r="G59" s="126"/>
      <c r="H59" s="126"/>
      <c r="I59" s="127"/>
      <c r="K59" s="125" t="s">
        <v>107</v>
      </c>
      <c r="L59" s="126"/>
      <c r="M59" s="126"/>
      <c r="N59" s="126"/>
      <c r="O59" s="126"/>
      <c r="P59" s="126"/>
      <c r="Q59" s="126"/>
      <c r="R59" s="127"/>
      <c r="T59" s="125" t="s">
        <v>107</v>
      </c>
      <c r="U59" s="126"/>
      <c r="V59" s="126"/>
      <c r="W59" s="126"/>
      <c r="X59" s="126"/>
      <c r="Y59" s="126"/>
      <c r="Z59" s="126"/>
      <c r="AA59" s="127"/>
    </row>
    <row r="60" spans="2:27" x14ac:dyDescent="0.2">
      <c r="B60" s="118"/>
      <c r="C60" s="119"/>
      <c r="D60" s="119"/>
      <c r="E60" s="119"/>
      <c r="F60" s="119"/>
      <c r="G60" s="119"/>
      <c r="H60" s="119"/>
      <c r="I60" s="120"/>
      <c r="K60" s="118"/>
      <c r="L60" s="119"/>
      <c r="M60" s="119"/>
      <c r="N60" s="119"/>
      <c r="O60" s="119"/>
      <c r="P60" s="119"/>
      <c r="Q60" s="119"/>
      <c r="R60" s="120"/>
      <c r="T60" s="118"/>
      <c r="U60" s="119"/>
      <c r="V60" s="119"/>
      <c r="W60" s="119"/>
      <c r="X60" s="119"/>
      <c r="Y60" s="119"/>
      <c r="Z60" s="119"/>
      <c r="AA60" s="120"/>
    </row>
    <row r="61" spans="2:27" x14ac:dyDescent="0.2">
      <c r="B61" s="4" t="s">
        <v>11</v>
      </c>
      <c r="C61" s="117" t="s">
        <v>30</v>
      </c>
      <c r="D61" s="117"/>
      <c r="E61" s="117"/>
      <c r="F61" s="117"/>
      <c r="G61" s="117"/>
      <c r="H61" s="4" t="s">
        <v>11</v>
      </c>
      <c r="I61" s="13">
        <f>C103-51</f>
        <v>2049</v>
      </c>
      <c r="K61" s="4" t="s">
        <v>11</v>
      </c>
      <c r="L61" s="117" t="s">
        <v>30</v>
      </c>
      <c r="M61" s="117"/>
      <c r="N61" s="117"/>
      <c r="O61" s="117"/>
      <c r="P61" s="117"/>
      <c r="Q61" s="4" t="s">
        <v>11</v>
      </c>
      <c r="R61" s="13">
        <f>C103-51</f>
        <v>2049</v>
      </c>
      <c r="T61" s="4" t="s">
        <v>11</v>
      </c>
      <c r="U61" s="117" t="s">
        <v>30</v>
      </c>
      <c r="V61" s="117"/>
      <c r="W61" s="117"/>
      <c r="X61" s="117"/>
      <c r="Y61" s="117"/>
      <c r="Z61" s="4" t="s">
        <v>11</v>
      </c>
      <c r="AA61" s="13">
        <f>C103-51</f>
        <v>2049</v>
      </c>
    </row>
    <row r="62" spans="2:27" x14ac:dyDescent="0.2">
      <c r="B62" s="118"/>
      <c r="C62" s="119"/>
      <c r="D62" s="119"/>
      <c r="E62" s="119"/>
      <c r="F62" s="119"/>
      <c r="G62" s="119"/>
      <c r="H62" s="119"/>
      <c r="I62" s="120"/>
      <c r="K62" s="118"/>
      <c r="L62" s="119"/>
      <c r="M62" s="119"/>
      <c r="N62" s="119"/>
      <c r="O62" s="119"/>
      <c r="P62" s="119"/>
      <c r="Q62" s="119"/>
      <c r="R62" s="120"/>
      <c r="T62" s="118"/>
      <c r="U62" s="119"/>
      <c r="V62" s="119"/>
      <c r="W62" s="119"/>
      <c r="X62" s="119"/>
      <c r="Y62" s="119"/>
      <c r="Z62" s="119"/>
      <c r="AA62" s="120"/>
    </row>
    <row r="63" spans="2:27" x14ac:dyDescent="0.2">
      <c r="B63" s="4" t="s">
        <v>12</v>
      </c>
      <c r="C63" s="156" t="s">
        <v>31</v>
      </c>
      <c r="D63" s="119"/>
      <c r="E63" s="119"/>
      <c r="F63" s="119"/>
      <c r="G63" s="157"/>
      <c r="H63" s="4" t="s">
        <v>12</v>
      </c>
      <c r="I63" s="13">
        <f>C105+40-4</f>
        <v>336</v>
      </c>
      <c r="K63" s="4" t="s">
        <v>12</v>
      </c>
      <c r="L63" s="156" t="s">
        <v>31</v>
      </c>
      <c r="M63" s="119"/>
      <c r="N63" s="119"/>
      <c r="O63" s="119"/>
      <c r="P63" s="157"/>
      <c r="Q63" s="4" t="s">
        <v>12</v>
      </c>
      <c r="R63" s="13">
        <f>C105+40-4</f>
        <v>336</v>
      </c>
      <c r="T63" s="4" t="s">
        <v>12</v>
      </c>
      <c r="U63" s="156" t="s">
        <v>31</v>
      </c>
      <c r="V63" s="119"/>
      <c r="W63" s="119"/>
      <c r="X63" s="119"/>
      <c r="Y63" s="157"/>
      <c r="Z63" s="4" t="s">
        <v>12</v>
      </c>
      <c r="AA63" s="13">
        <f>C105+40-4</f>
        <v>336</v>
      </c>
    </row>
    <row r="64" spans="2:27" x14ac:dyDescent="0.2">
      <c r="B64" s="118"/>
      <c r="C64" s="119"/>
      <c r="D64" s="119"/>
      <c r="E64" s="119"/>
      <c r="F64" s="119"/>
      <c r="G64" s="119"/>
      <c r="H64" s="119"/>
      <c r="I64" s="120"/>
      <c r="K64" s="118"/>
      <c r="L64" s="119"/>
      <c r="M64" s="119"/>
      <c r="N64" s="119"/>
      <c r="O64" s="119"/>
      <c r="P64" s="119"/>
      <c r="Q64" s="119"/>
      <c r="R64" s="120"/>
      <c r="T64" s="118"/>
      <c r="U64" s="119"/>
      <c r="V64" s="119"/>
      <c r="W64" s="119"/>
      <c r="X64" s="119"/>
      <c r="Y64" s="119"/>
      <c r="Z64" s="119"/>
      <c r="AA64" s="120"/>
    </row>
    <row r="65" spans="2:27" x14ac:dyDescent="0.2">
      <c r="B65" s="4" t="s">
        <v>15</v>
      </c>
      <c r="C65" s="117" t="s">
        <v>16</v>
      </c>
      <c r="D65" s="117"/>
      <c r="E65" s="117"/>
      <c r="F65" s="117"/>
      <c r="G65" s="117"/>
      <c r="H65" s="4" t="s">
        <v>15</v>
      </c>
      <c r="I65" s="15">
        <f>I61*I63*F105*0.0000025</f>
        <v>17.211600000000001</v>
      </c>
      <c r="K65" s="4" t="s">
        <v>15</v>
      </c>
      <c r="L65" s="117" t="s">
        <v>16</v>
      </c>
      <c r="M65" s="117"/>
      <c r="N65" s="117"/>
      <c r="O65" s="117"/>
      <c r="P65" s="117"/>
      <c r="Q65" s="4" t="s">
        <v>15</v>
      </c>
      <c r="R65" s="15">
        <f>R61*R63*F105*0.0000025</f>
        <v>17.211600000000001</v>
      </c>
      <c r="T65" s="4" t="s">
        <v>15</v>
      </c>
      <c r="U65" s="117" t="s">
        <v>16</v>
      </c>
      <c r="V65" s="117"/>
      <c r="W65" s="117"/>
      <c r="X65" s="117"/>
      <c r="Y65" s="117"/>
      <c r="Z65" s="4" t="s">
        <v>15</v>
      </c>
      <c r="AA65" s="15">
        <f>AA61*AA63*F105*0.0000025</f>
        <v>17.211600000000001</v>
      </c>
    </row>
    <row r="66" spans="2:27" x14ac:dyDescent="0.2">
      <c r="B66" s="118"/>
      <c r="C66" s="119"/>
      <c r="D66" s="119"/>
      <c r="E66" s="119"/>
      <c r="F66" s="119"/>
      <c r="G66" s="119"/>
      <c r="H66" s="119"/>
      <c r="I66" s="120"/>
      <c r="K66" s="118"/>
      <c r="L66" s="119"/>
      <c r="M66" s="119"/>
      <c r="N66" s="119"/>
      <c r="O66" s="119"/>
      <c r="P66" s="119"/>
      <c r="Q66" s="119"/>
      <c r="R66" s="120"/>
      <c r="T66" s="118"/>
      <c r="U66" s="119"/>
      <c r="V66" s="119"/>
      <c r="W66" s="119"/>
      <c r="X66" s="119"/>
      <c r="Y66" s="119"/>
      <c r="Z66" s="119"/>
      <c r="AA66" s="120"/>
    </row>
    <row r="67" spans="2:27" x14ac:dyDescent="0.2">
      <c r="B67" s="4" t="s">
        <v>17</v>
      </c>
      <c r="C67" s="156" t="s">
        <v>32</v>
      </c>
      <c r="D67" s="119"/>
      <c r="E67" s="119"/>
      <c r="F67" s="119"/>
      <c r="G67" s="157"/>
      <c r="H67" s="4" t="s">
        <v>17</v>
      </c>
      <c r="I67" s="13">
        <f>I63+C105</f>
        <v>636</v>
      </c>
      <c r="K67" s="4" t="s">
        <v>17</v>
      </c>
      <c r="L67" s="117" t="s">
        <v>33</v>
      </c>
      <c r="M67" s="117"/>
      <c r="N67" s="117"/>
      <c r="O67" s="117"/>
      <c r="P67" s="117"/>
      <c r="Q67" s="4" t="s">
        <v>17</v>
      </c>
      <c r="R67" s="13">
        <f>R63+C105-I103+4</f>
        <v>560</v>
      </c>
      <c r="T67" s="4" t="s">
        <v>17</v>
      </c>
      <c r="U67" s="156" t="s">
        <v>34</v>
      </c>
      <c r="V67" s="119"/>
      <c r="W67" s="119"/>
      <c r="X67" s="119"/>
      <c r="Y67" s="157"/>
      <c r="Z67" s="4" t="s">
        <v>17</v>
      </c>
      <c r="AA67" s="13">
        <f>AA63+C105-I103-I105+4</f>
        <v>500</v>
      </c>
    </row>
    <row r="68" spans="2:27" x14ac:dyDescent="0.2">
      <c r="B68" s="118"/>
      <c r="C68" s="119"/>
      <c r="D68" s="119"/>
      <c r="E68" s="119"/>
      <c r="F68" s="119"/>
      <c r="G68" s="119"/>
      <c r="H68" s="119"/>
      <c r="I68" s="120"/>
      <c r="K68" s="118"/>
      <c r="L68" s="119"/>
      <c r="M68" s="119"/>
      <c r="N68" s="119"/>
      <c r="O68" s="119"/>
      <c r="P68" s="119"/>
      <c r="Q68" s="119"/>
      <c r="R68" s="120"/>
      <c r="T68" s="118"/>
      <c r="U68" s="119"/>
      <c r="V68" s="119"/>
      <c r="W68" s="119"/>
      <c r="X68" s="119"/>
      <c r="Y68" s="119"/>
      <c r="Z68" s="119"/>
      <c r="AA68" s="120"/>
    </row>
    <row r="69" spans="2:27" ht="13.5" thickBot="1" x14ac:dyDescent="0.25">
      <c r="B69" s="7" t="s">
        <v>19</v>
      </c>
      <c r="C69" s="121" t="s">
        <v>20</v>
      </c>
      <c r="D69" s="121"/>
      <c r="E69" s="121"/>
      <c r="F69" s="121"/>
      <c r="G69" s="121"/>
      <c r="H69" s="7" t="s">
        <v>19</v>
      </c>
      <c r="I69" s="8">
        <f>C105</f>
        <v>300</v>
      </c>
      <c r="K69" s="7" t="s">
        <v>19</v>
      </c>
      <c r="L69" s="121" t="s">
        <v>35</v>
      </c>
      <c r="M69" s="121"/>
      <c r="N69" s="121"/>
      <c r="O69" s="121"/>
      <c r="P69" s="121"/>
      <c r="Q69" s="7" t="s">
        <v>19</v>
      </c>
      <c r="R69" s="8">
        <f>C105-I103+4</f>
        <v>224</v>
      </c>
      <c r="T69" s="7" t="s">
        <v>19</v>
      </c>
      <c r="U69" s="153" t="s">
        <v>36</v>
      </c>
      <c r="V69" s="154"/>
      <c r="W69" s="154"/>
      <c r="X69" s="154"/>
      <c r="Y69" s="155"/>
      <c r="Z69" s="7" t="s">
        <v>19</v>
      </c>
      <c r="AA69" s="8">
        <f>C105-I103-I105+4</f>
        <v>164</v>
      </c>
    </row>
    <row r="70" spans="2:27" ht="13.5" thickBot="1" x14ac:dyDescent="0.25">
      <c r="B70" s="31"/>
      <c r="C70" s="31"/>
      <c r="D70" s="31"/>
      <c r="E70" s="31"/>
      <c r="F70" s="31"/>
      <c r="G70" s="31"/>
      <c r="H70" s="31"/>
      <c r="I70" s="16"/>
      <c r="K70" s="31"/>
      <c r="L70" s="31"/>
      <c r="M70" s="31"/>
      <c r="N70" s="31"/>
      <c r="O70" s="31"/>
      <c r="P70" s="31"/>
      <c r="Q70" s="31"/>
      <c r="R70" s="16"/>
      <c r="T70" s="31"/>
      <c r="U70" s="31"/>
      <c r="V70" s="31"/>
      <c r="W70" s="31"/>
      <c r="X70" s="31"/>
      <c r="Y70" s="31"/>
      <c r="Z70" s="31"/>
      <c r="AA70" s="16"/>
    </row>
    <row r="71" spans="2:27" s="20" customFormat="1" x14ac:dyDescent="0.2">
      <c r="B71" s="125" t="s">
        <v>107</v>
      </c>
      <c r="C71" s="126"/>
      <c r="D71" s="126"/>
      <c r="E71" s="126"/>
      <c r="F71" s="126"/>
      <c r="G71" s="126"/>
      <c r="H71" s="126"/>
      <c r="I71" s="127"/>
      <c r="K71" s="125" t="s">
        <v>107</v>
      </c>
      <c r="L71" s="126"/>
      <c r="M71" s="126"/>
      <c r="N71" s="126"/>
      <c r="O71" s="126"/>
      <c r="P71" s="126"/>
      <c r="Q71" s="126"/>
      <c r="R71" s="127"/>
      <c r="T71" s="125" t="s">
        <v>107</v>
      </c>
      <c r="U71" s="126"/>
      <c r="V71" s="126"/>
      <c r="W71" s="126"/>
      <c r="X71" s="126"/>
      <c r="Y71" s="126"/>
      <c r="Z71" s="126"/>
      <c r="AA71" s="127"/>
    </row>
    <row r="72" spans="2:27" s="20" customFormat="1" x14ac:dyDescent="0.2">
      <c r="B72" s="144"/>
      <c r="C72" s="145"/>
      <c r="D72" s="145"/>
      <c r="E72" s="145"/>
      <c r="F72" s="145"/>
      <c r="G72" s="145"/>
      <c r="H72" s="145"/>
      <c r="I72" s="146"/>
      <c r="K72" s="144"/>
      <c r="L72" s="145"/>
      <c r="M72" s="145"/>
      <c r="N72" s="145"/>
      <c r="O72" s="145"/>
      <c r="P72" s="145"/>
      <c r="Q72" s="145"/>
      <c r="R72" s="146"/>
      <c r="T72" s="144"/>
      <c r="U72" s="145"/>
      <c r="V72" s="145"/>
      <c r="W72" s="145"/>
      <c r="X72" s="145"/>
      <c r="Y72" s="145"/>
      <c r="Z72" s="145"/>
      <c r="AA72" s="146"/>
    </row>
    <row r="73" spans="2:27" s="20" customFormat="1" x14ac:dyDescent="0.2">
      <c r="B73" s="4" t="s">
        <v>11</v>
      </c>
      <c r="C73" s="143" t="s">
        <v>30</v>
      </c>
      <c r="D73" s="143"/>
      <c r="E73" s="143"/>
      <c r="F73" s="143"/>
      <c r="G73" s="143"/>
      <c r="H73" s="4" t="s">
        <v>11</v>
      </c>
      <c r="I73" s="24">
        <f>C103-51</f>
        <v>2049</v>
      </c>
      <c r="K73" s="4" t="s">
        <v>11</v>
      </c>
      <c r="L73" s="143" t="s">
        <v>30</v>
      </c>
      <c r="M73" s="143"/>
      <c r="N73" s="143"/>
      <c r="O73" s="143"/>
      <c r="P73" s="143"/>
      <c r="Q73" s="4" t="s">
        <v>11</v>
      </c>
      <c r="R73" s="24">
        <f>C103-51</f>
        <v>2049</v>
      </c>
      <c r="T73" s="4" t="s">
        <v>11</v>
      </c>
      <c r="U73" s="143" t="s">
        <v>30</v>
      </c>
      <c r="V73" s="143"/>
      <c r="W73" s="143"/>
      <c r="X73" s="143"/>
      <c r="Y73" s="143"/>
      <c r="Z73" s="4" t="s">
        <v>11</v>
      </c>
      <c r="AA73" s="24">
        <f>C103-51</f>
        <v>2049</v>
      </c>
    </row>
    <row r="74" spans="2:27" s="20" customFormat="1" x14ac:dyDescent="0.2">
      <c r="B74" s="144"/>
      <c r="C74" s="145"/>
      <c r="D74" s="145"/>
      <c r="E74" s="145"/>
      <c r="F74" s="145"/>
      <c r="G74" s="145"/>
      <c r="H74" s="145"/>
      <c r="I74" s="146"/>
      <c r="K74" s="144"/>
      <c r="L74" s="145"/>
      <c r="M74" s="145"/>
      <c r="N74" s="145"/>
      <c r="O74" s="145"/>
      <c r="P74" s="145"/>
      <c r="Q74" s="145"/>
      <c r="R74" s="146"/>
      <c r="T74" s="144"/>
      <c r="U74" s="145"/>
      <c r="V74" s="145"/>
      <c r="W74" s="145"/>
      <c r="X74" s="145"/>
      <c r="Y74" s="145"/>
      <c r="Z74" s="145"/>
      <c r="AA74" s="146"/>
    </row>
    <row r="75" spans="2:27" s="20" customFormat="1" x14ac:dyDescent="0.2">
      <c r="B75" s="4" t="s">
        <v>12</v>
      </c>
      <c r="C75" s="156" t="s">
        <v>31</v>
      </c>
      <c r="D75" s="119"/>
      <c r="E75" s="119"/>
      <c r="F75" s="119"/>
      <c r="G75" s="157"/>
      <c r="H75" s="4" t="s">
        <v>12</v>
      </c>
      <c r="I75" s="24">
        <f>C105+40-4</f>
        <v>336</v>
      </c>
      <c r="K75" s="4" t="s">
        <v>12</v>
      </c>
      <c r="L75" s="156" t="s">
        <v>31</v>
      </c>
      <c r="M75" s="119"/>
      <c r="N75" s="119"/>
      <c r="O75" s="119"/>
      <c r="P75" s="157"/>
      <c r="Q75" s="4" t="s">
        <v>12</v>
      </c>
      <c r="R75" s="24">
        <f>C105+40-4</f>
        <v>336</v>
      </c>
      <c r="T75" s="4" t="s">
        <v>12</v>
      </c>
      <c r="U75" s="156" t="s">
        <v>31</v>
      </c>
      <c r="V75" s="119"/>
      <c r="W75" s="119"/>
      <c r="X75" s="119"/>
      <c r="Y75" s="157"/>
      <c r="Z75" s="4" t="s">
        <v>12</v>
      </c>
      <c r="AA75" s="24">
        <f>C105+40-4</f>
        <v>336</v>
      </c>
    </row>
    <row r="76" spans="2:27" s="20" customFormat="1" x14ac:dyDescent="0.2">
      <c r="B76" s="144"/>
      <c r="C76" s="145"/>
      <c r="D76" s="145"/>
      <c r="E76" s="145"/>
      <c r="F76" s="145"/>
      <c r="G76" s="145"/>
      <c r="H76" s="145"/>
      <c r="I76" s="146"/>
      <c r="K76" s="144"/>
      <c r="L76" s="145"/>
      <c r="M76" s="145"/>
      <c r="N76" s="145"/>
      <c r="O76" s="145"/>
      <c r="P76" s="145"/>
      <c r="Q76" s="145"/>
      <c r="R76" s="146"/>
      <c r="T76" s="144"/>
      <c r="U76" s="145"/>
      <c r="V76" s="145"/>
      <c r="W76" s="145"/>
      <c r="X76" s="145"/>
      <c r="Y76" s="145"/>
      <c r="Z76" s="145"/>
      <c r="AA76" s="146"/>
    </row>
    <row r="77" spans="2:27" s="20" customFormat="1" x14ac:dyDescent="0.2">
      <c r="B77" s="4" t="s">
        <v>15</v>
      </c>
      <c r="C77" s="143" t="s">
        <v>16</v>
      </c>
      <c r="D77" s="143"/>
      <c r="E77" s="143"/>
      <c r="F77" s="143"/>
      <c r="G77" s="143"/>
      <c r="H77" s="4" t="s">
        <v>15</v>
      </c>
      <c r="I77" s="26">
        <f>I73*I75*F105*0.0000025</f>
        <v>17.211600000000001</v>
      </c>
      <c r="K77" s="4" t="s">
        <v>15</v>
      </c>
      <c r="L77" s="143" t="s">
        <v>16</v>
      </c>
      <c r="M77" s="143"/>
      <c r="N77" s="143"/>
      <c r="O77" s="143"/>
      <c r="P77" s="143"/>
      <c r="Q77" s="4" t="s">
        <v>15</v>
      </c>
      <c r="R77" s="26">
        <f>R73*R75*F105*0.0000025</f>
        <v>17.211600000000001</v>
      </c>
      <c r="T77" s="4" t="s">
        <v>15</v>
      </c>
      <c r="U77" s="143" t="s">
        <v>16</v>
      </c>
      <c r="V77" s="143"/>
      <c r="W77" s="143"/>
      <c r="X77" s="143"/>
      <c r="Y77" s="143"/>
      <c r="Z77" s="4" t="s">
        <v>15</v>
      </c>
      <c r="AA77" s="26">
        <f>AA73*AA75*F105*0.0000025</f>
        <v>17.211600000000001</v>
      </c>
    </row>
    <row r="78" spans="2:27" s="20" customFormat="1" x14ac:dyDescent="0.2">
      <c r="B78" s="144"/>
      <c r="C78" s="145"/>
      <c r="D78" s="145"/>
      <c r="E78" s="145"/>
      <c r="F78" s="145"/>
      <c r="G78" s="145"/>
      <c r="H78" s="145"/>
      <c r="I78" s="146"/>
      <c r="K78" s="144"/>
      <c r="L78" s="145"/>
      <c r="M78" s="145"/>
      <c r="N78" s="145"/>
      <c r="O78" s="145"/>
      <c r="P78" s="145"/>
      <c r="Q78" s="145"/>
      <c r="R78" s="146"/>
      <c r="T78" s="144"/>
      <c r="U78" s="145"/>
      <c r="V78" s="145"/>
      <c r="W78" s="145"/>
      <c r="X78" s="145"/>
      <c r="Y78" s="145"/>
      <c r="Z78" s="145"/>
      <c r="AA78" s="146"/>
    </row>
    <row r="79" spans="2:27" s="20" customFormat="1" x14ac:dyDescent="0.2">
      <c r="B79" s="4" t="s">
        <v>17</v>
      </c>
      <c r="C79" s="161" t="s">
        <v>32</v>
      </c>
      <c r="D79" s="145"/>
      <c r="E79" s="145"/>
      <c r="F79" s="145"/>
      <c r="G79" s="162"/>
      <c r="H79" s="4" t="s">
        <v>17</v>
      </c>
      <c r="I79" s="24">
        <f>I75+C105</f>
        <v>636</v>
      </c>
      <c r="K79" s="4" t="s">
        <v>17</v>
      </c>
      <c r="L79" s="143" t="s">
        <v>33</v>
      </c>
      <c r="M79" s="143"/>
      <c r="N79" s="143"/>
      <c r="O79" s="143"/>
      <c r="P79" s="143"/>
      <c r="Q79" s="4" t="s">
        <v>17</v>
      </c>
      <c r="R79" s="24">
        <f>R75+C105-I103+4</f>
        <v>560</v>
      </c>
      <c r="T79" s="4" t="s">
        <v>17</v>
      </c>
      <c r="U79" s="161" t="s">
        <v>34</v>
      </c>
      <c r="V79" s="145"/>
      <c r="W79" s="145"/>
      <c r="X79" s="145"/>
      <c r="Y79" s="162"/>
      <c r="Z79" s="4" t="s">
        <v>17</v>
      </c>
      <c r="AA79" s="24">
        <f>AA75+C105-I103-I105+4</f>
        <v>500</v>
      </c>
    </row>
    <row r="80" spans="2:27" s="20" customFormat="1" x14ac:dyDescent="0.2">
      <c r="B80" s="144"/>
      <c r="C80" s="145"/>
      <c r="D80" s="145"/>
      <c r="E80" s="145"/>
      <c r="F80" s="145"/>
      <c r="G80" s="145"/>
      <c r="H80" s="145"/>
      <c r="I80" s="146"/>
      <c r="K80" s="144"/>
      <c r="L80" s="145"/>
      <c r="M80" s="145"/>
      <c r="N80" s="145"/>
      <c r="O80" s="145"/>
      <c r="P80" s="145"/>
      <c r="Q80" s="145"/>
      <c r="R80" s="146"/>
      <c r="T80" s="144"/>
      <c r="U80" s="145"/>
      <c r="V80" s="145"/>
      <c r="W80" s="145"/>
      <c r="X80" s="145"/>
      <c r="Y80" s="145"/>
      <c r="Z80" s="145"/>
      <c r="AA80" s="146"/>
    </row>
    <row r="81" spans="2:27" s="20" customFormat="1" ht="13.5" thickBot="1" x14ac:dyDescent="0.25">
      <c r="B81" s="7" t="s">
        <v>19</v>
      </c>
      <c r="C81" s="142" t="s">
        <v>20</v>
      </c>
      <c r="D81" s="142"/>
      <c r="E81" s="142"/>
      <c r="F81" s="142"/>
      <c r="G81" s="142"/>
      <c r="H81" s="7" t="s">
        <v>19</v>
      </c>
      <c r="I81" s="60">
        <f>C105</f>
        <v>300</v>
      </c>
      <c r="K81" s="7" t="s">
        <v>19</v>
      </c>
      <c r="L81" s="142" t="s">
        <v>35</v>
      </c>
      <c r="M81" s="142"/>
      <c r="N81" s="142"/>
      <c r="O81" s="142"/>
      <c r="P81" s="142"/>
      <c r="Q81" s="7" t="s">
        <v>19</v>
      </c>
      <c r="R81" s="60">
        <f>C105-I103+4</f>
        <v>224</v>
      </c>
      <c r="T81" s="7" t="s">
        <v>19</v>
      </c>
      <c r="U81" s="158" t="s">
        <v>36</v>
      </c>
      <c r="V81" s="159"/>
      <c r="W81" s="159"/>
      <c r="X81" s="159"/>
      <c r="Y81" s="160"/>
      <c r="Z81" s="7" t="s">
        <v>19</v>
      </c>
      <c r="AA81" s="60">
        <f>C105-I103-I105+4</f>
        <v>164</v>
      </c>
    </row>
    <row r="82" spans="2:27" ht="13.5" thickBot="1" x14ac:dyDescent="0.25">
      <c r="B82" s="31"/>
      <c r="C82" s="31"/>
      <c r="D82" s="31"/>
      <c r="E82" s="31"/>
      <c r="F82" s="31"/>
      <c r="G82" s="31"/>
      <c r="H82" s="31"/>
      <c r="I82" s="16"/>
      <c r="K82" s="31"/>
      <c r="L82" s="31"/>
      <c r="M82" s="31"/>
      <c r="N82" s="31"/>
      <c r="O82" s="31"/>
      <c r="P82" s="31"/>
      <c r="Q82" s="31"/>
      <c r="R82" s="16"/>
      <c r="T82" s="31"/>
      <c r="U82" s="31"/>
      <c r="V82" s="31"/>
      <c r="W82" s="31"/>
      <c r="X82" s="31"/>
      <c r="Y82" s="31"/>
      <c r="Z82" s="31"/>
      <c r="AA82" s="16"/>
    </row>
    <row r="83" spans="2:27" x14ac:dyDescent="0.2">
      <c r="B83" s="125" t="s">
        <v>110</v>
      </c>
      <c r="C83" s="126"/>
      <c r="D83" s="126"/>
      <c r="E83" s="126"/>
      <c r="F83" s="126"/>
      <c r="G83" s="126"/>
      <c r="H83" s="126"/>
      <c r="I83" s="127"/>
      <c r="K83" s="125" t="s">
        <v>110</v>
      </c>
      <c r="L83" s="126"/>
      <c r="M83" s="126"/>
      <c r="N83" s="126"/>
      <c r="O83" s="126"/>
      <c r="P83" s="126"/>
      <c r="Q83" s="126"/>
      <c r="R83" s="127"/>
      <c r="T83" s="125" t="s">
        <v>110</v>
      </c>
      <c r="U83" s="126"/>
      <c r="V83" s="126"/>
      <c r="W83" s="126"/>
      <c r="X83" s="126"/>
      <c r="Y83" s="126"/>
      <c r="Z83" s="126"/>
      <c r="AA83" s="127"/>
    </row>
    <row r="84" spans="2:27" x14ac:dyDescent="0.2">
      <c r="B84" s="128"/>
      <c r="C84" s="129"/>
      <c r="D84" s="129"/>
      <c r="E84" s="129"/>
      <c r="F84" s="129"/>
      <c r="G84" s="129"/>
      <c r="H84" s="129"/>
      <c r="I84" s="130"/>
      <c r="K84" s="128"/>
      <c r="L84" s="129"/>
      <c r="M84" s="129"/>
      <c r="N84" s="129"/>
      <c r="O84" s="129"/>
      <c r="P84" s="129"/>
      <c r="Q84" s="129"/>
      <c r="R84" s="130"/>
      <c r="T84" s="128"/>
      <c r="U84" s="129"/>
      <c r="V84" s="129"/>
      <c r="W84" s="129"/>
      <c r="X84" s="129"/>
      <c r="Y84" s="129"/>
      <c r="Z84" s="129"/>
      <c r="AA84" s="130"/>
    </row>
    <row r="85" spans="2:27" x14ac:dyDescent="0.2">
      <c r="B85" s="4" t="s">
        <v>11</v>
      </c>
      <c r="C85" s="117" t="s">
        <v>30</v>
      </c>
      <c r="D85" s="117"/>
      <c r="E85" s="117"/>
      <c r="F85" s="117"/>
      <c r="G85" s="117"/>
      <c r="H85" s="4" t="s">
        <v>11</v>
      </c>
      <c r="I85" s="13">
        <f>C103-51</f>
        <v>2049</v>
      </c>
      <c r="K85" s="4" t="s">
        <v>11</v>
      </c>
      <c r="L85" s="117" t="s">
        <v>30</v>
      </c>
      <c r="M85" s="117"/>
      <c r="N85" s="117"/>
      <c r="O85" s="117"/>
      <c r="P85" s="117"/>
      <c r="Q85" s="4" t="s">
        <v>11</v>
      </c>
      <c r="R85" s="13">
        <f>C103-51</f>
        <v>2049</v>
      </c>
      <c r="T85" s="4" t="s">
        <v>11</v>
      </c>
      <c r="U85" s="117" t="s">
        <v>30</v>
      </c>
      <c r="V85" s="117"/>
      <c r="W85" s="117"/>
      <c r="X85" s="117"/>
      <c r="Y85" s="117"/>
      <c r="Z85" s="4" t="s">
        <v>11</v>
      </c>
      <c r="AA85" s="13">
        <f>C103-51</f>
        <v>2049</v>
      </c>
    </row>
    <row r="86" spans="2:27" x14ac:dyDescent="0.2">
      <c r="B86" s="118"/>
      <c r="C86" s="119"/>
      <c r="D86" s="119"/>
      <c r="E86" s="119"/>
      <c r="F86" s="119"/>
      <c r="G86" s="119"/>
      <c r="H86" s="119"/>
      <c r="I86" s="120"/>
      <c r="K86" s="118"/>
      <c r="L86" s="119"/>
      <c r="M86" s="119"/>
      <c r="N86" s="119"/>
      <c r="O86" s="119"/>
      <c r="P86" s="119"/>
      <c r="Q86" s="119"/>
      <c r="R86" s="120"/>
      <c r="T86" s="118"/>
      <c r="U86" s="119"/>
      <c r="V86" s="119"/>
      <c r="W86" s="119"/>
      <c r="X86" s="119"/>
      <c r="Y86" s="119"/>
      <c r="Z86" s="119"/>
      <c r="AA86" s="120"/>
    </row>
    <row r="87" spans="2:27" x14ac:dyDescent="0.2">
      <c r="B87" s="4" t="s">
        <v>12</v>
      </c>
      <c r="C87" s="156" t="s">
        <v>31</v>
      </c>
      <c r="D87" s="119"/>
      <c r="E87" s="119"/>
      <c r="F87" s="119"/>
      <c r="G87" s="157"/>
      <c r="H87" s="4" t="s">
        <v>12</v>
      </c>
      <c r="I87" s="13">
        <f>C105+40-4</f>
        <v>336</v>
      </c>
      <c r="K87" s="4" t="s">
        <v>12</v>
      </c>
      <c r="L87" s="156" t="s">
        <v>31</v>
      </c>
      <c r="M87" s="119"/>
      <c r="N87" s="119"/>
      <c r="O87" s="119"/>
      <c r="P87" s="157"/>
      <c r="Q87" s="4" t="s">
        <v>12</v>
      </c>
      <c r="R87" s="13">
        <f>C105+40-4</f>
        <v>336</v>
      </c>
      <c r="T87" s="4" t="s">
        <v>12</v>
      </c>
      <c r="U87" s="156" t="s">
        <v>31</v>
      </c>
      <c r="V87" s="119"/>
      <c r="W87" s="119"/>
      <c r="X87" s="119"/>
      <c r="Y87" s="157"/>
      <c r="Z87" s="4" t="s">
        <v>12</v>
      </c>
      <c r="AA87" s="13">
        <f>C105+40-4</f>
        <v>336</v>
      </c>
    </row>
    <row r="88" spans="2:27" x14ac:dyDescent="0.2">
      <c r="B88" s="118"/>
      <c r="C88" s="119"/>
      <c r="D88" s="119"/>
      <c r="E88" s="119"/>
      <c r="F88" s="119"/>
      <c r="G88" s="119"/>
      <c r="H88" s="119"/>
      <c r="I88" s="120"/>
      <c r="K88" s="118"/>
      <c r="L88" s="119"/>
      <c r="M88" s="119"/>
      <c r="N88" s="119"/>
      <c r="O88" s="119"/>
      <c r="P88" s="119"/>
      <c r="Q88" s="119"/>
      <c r="R88" s="120"/>
      <c r="T88" s="118"/>
      <c r="U88" s="119"/>
      <c r="V88" s="119"/>
      <c r="W88" s="119"/>
      <c r="X88" s="119"/>
      <c r="Y88" s="119"/>
      <c r="Z88" s="119"/>
      <c r="AA88" s="120"/>
    </row>
    <row r="89" spans="2:27" x14ac:dyDescent="0.2">
      <c r="B89" s="4" t="s">
        <v>15</v>
      </c>
      <c r="C89" s="117" t="s">
        <v>16</v>
      </c>
      <c r="D89" s="117"/>
      <c r="E89" s="117"/>
      <c r="F89" s="117"/>
      <c r="G89" s="117"/>
      <c r="H89" s="4" t="s">
        <v>15</v>
      </c>
      <c r="I89" s="15">
        <f>I85*I87*F105*0.0000025</f>
        <v>17.211600000000001</v>
      </c>
      <c r="K89" s="4" t="s">
        <v>15</v>
      </c>
      <c r="L89" s="117" t="s">
        <v>16</v>
      </c>
      <c r="M89" s="117"/>
      <c r="N89" s="117"/>
      <c r="O89" s="117"/>
      <c r="P89" s="117"/>
      <c r="Q89" s="4" t="s">
        <v>15</v>
      </c>
      <c r="R89" s="15">
        <f>R85*R87*F105*0.0000025</f>
        <v>17.211600000000001</v>
      </c>
      <c r="T89" s="4" t="s">
        <v>15</v>
      </c>
      <c r="U89" s="117" t="s">
        <v>16</v>
      </c>
      <c r="V89" s="117"/>
      <c r="W89" s="117"/>
      <c r="X89" s="117"/>
      <c r="Y89" s="117"/>
      <c r="Z89" s="4" t="s">
        <v>15</v>
      </c>
      <c r="AA89" s="15">
        <f>AA85*AA87*F105*0.0000025</f>
        <v>17.211600000000001</v>
      </c>
    </row>
    <row r="90" spans="2:27" x14ac:dyDescent="0.2">
      <c r="B90" s="118"/>
      <c r="C90" s="119"/>
      <c r="D90" s="119"/>
      <c r="E90" s="119"/>
      <c r="F90" s="119"/>
      <c r="G90" s="119"/>
      <c r="H90" s="119"/>
      <c r="I90" s="120"/>
      <c r="K90" s="118"/>
      <c r="L90" s="119"/>
      <c r="M90" s="119"/>
      <c r="N90" s="119"/>
      <c r="O90" s="119"/>
      <c r="P90" s="119"/>
      <c r="Q90" s="119"/>
      <c r="R90" s="120"/>
      <c r="T90" s="118"/>
      <c r="U90" s="119"/>
      <c r="V90" s="119"/>
      <c r="W90" s="119"/>
      <c r="X90" s="119"/>
      <c r="Y90" s="119"/>
      <c r="Z90" s="119"/>
      <c r="AA90" s="120"/>
    </row>
    <row r="91" spans="2:27" x14ac:dyDescent="0.2">
      <c r="B91" s="4" t="s">
        <v>17</v>
      </c>
      <c r="C91" s="156" t="s">
        <v>32</v>
      </c>
      <c r="D91" s="119"/>
      <c r="E91" s="119"/>
      <c r="F91" s="119"/>
      <c r="G91" s="157"/>
      <c r="H91" s="4" t="s">
        <v>17</v>
      </c>
      <c r="I91" s="13">
        <f>I87+C105</f>
        <v>636</v>
      </c>
      <c r="K91" s="4" t="s">
        <v>17</v>
      </c>
      <c r="L91" s="117" t="s">
        <v>33</v>
      </c>
      <c r="M91" s="117"/>
      <c r="N91" s="117"/>
      <c r="O91" s="117"/>
      <c r="P91" s="117"/>
      <c r="Q91" s="4" t="s">
        <v>17</v>
      </c>
      <c r="R91" s="13">
        <f>R87+C105-I103+4</f>
        <v>560</v>
      </c>
      <c r="T91" s="4" t="s">
        <v>17</v>
      </c>
      <c r="U91" s="156" t="s">
        <v>34</v>
      </c>
      <c r="V91" s="119"/>
      <c r="W91" s="119"/>
      <c r="X91" s="119"/>
      <c r="Y91" s="157"/>
      <c r="Z91" s="4" t="s">
        <v>17</v>
      </c>
      <c r="AA91" s="13">
        <f>AA87+C105-I103-I105+4</f>
        <v>500</v>
      </c>
    </row>
    <row r="92" spans="2:27" x14ac:dyDescent="0.2">
      <c r="B92" s="118"/>
      <c r="C92" s="119"/>
      <c r="D92" s="119"/>
      <c r="E92" s="119"/>
      <c r="F92" s="119"/>
      <c r="G92" s="119"/>
      <c r="H92" s="119"/>
      <c r="I92" s="120"/>
      <c r="K92" s="118"/>
      <c r="L92" s="119"/>
      <c r="M92" s="119"/>
      <c r="N92" s="119"/>
      <c r="O92" s="119"/>
      <c r="P92" s="119"/>
      <c r="Q92" s="119"/>
      <c r="R92" s="120"/>
      <c r="T92" s="118"/>
      <c r="U92" s="119"/>
      <c r="V92" s="119"/>
      <c r="W92" s="119"/>
      <c r="X92" s="119"/>
      <c r="Y92" s="119"/>
      <c r="Z92" s="119"/>
      <c r="AA92" s="120"/>
    </row>
    <row r="93" spans="2:27" ht="13.5" thickBot="1" x14ac:dyDescent="0.25">
      <c r="B93" s="7" t="s">
        <v>19</v>
      </c>
      <c r="C93" s="121" t="s">
        <v>20</v>
      </c>
      <c r="D93" s="121"/>
      <c r="E93" s="121"/>
      <c r="F93" s="121"/>
      <c r="G93" s="121"/>
      <c r="H93" s="7" t="s">
        <v>19</v>
      </c>
      <c r="I93" s="8">
        <f>C105</f>
        <v>300</v>
      </c>
      <c r="K93" s="7" t="s">
        <v>19</v>
      </c>
      <c r="L93" s="121" t="s">
        <v>35</v>
      </c>
      <c r="M93" s="121"/>
      <c r="N93" s="121"/>
      <c r="O93" s="121"/>
      <c r="P93" s="121"/>
      <c r="Q93" s="7" t="s">
        <v>19</v>
      </c>
      <c r="R93" s="8">
        <f>C105-I103+4</f>
        <v>224</v>
      </c>
      <c r="T93" s="7" t="s">
        <v>19</v>
      </c>
      <c r="U93" s="153" t="s">
        <v>36</v>
      </c>
      <c r="V93" s="154"/>
      <c r="W93" s="154"/>
      <c r="X93" s="154"/>
      <c r="Y93" s="155"/>
      <c r="Z93" s="7" t="s">
        <v>19</v>
      </c>
      <c r="AA93" s="8">
        <f>C105-I103-I105+4</f>
        <v>164</v>
      </c>
    </row>
    <row r="95" spans="2:27" x14ac:dyDescent="0.2">
      <c r="B95" s="122" t="s">
        <v>66</v>
      </c>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row>
    <row r="96" spans="2:27" x14ac:dyDescent="0.2">
      <c r="I96" s="10"/>
    </row>
    <row r="97" spans="2:27" x14ac:dyDescent="0.2">
      <c r="B97" s="152" t="s">
        <v>67</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row>
    <row r="98" spans="2:27" x14ac:dyDescent="0.2">
      <c r="I98" s="10"/>
    </row>
    <row r="99" spans="2:27" x14ac:dyDescent="0.2">
      <c r="B99" s="124" t="s">
        <v>69</v>
      </c>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row>
    <row r="100" spans="2:27" x14ac:dyDescent="0.2">
      <c r="I100" s="10"/>
    </row>
    <row r="101" spans="2:27" x14ac:dyDescent="0.2">
      <c r="B101" s="115" t="s">
        <v>68</v>
      </c>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row>
    <row r="103" spans="2:27" x14ac:dyDescent="0.2">
      <c r="B103" s="1" t="s">
        <v>0</v>
      </c>
      <c r="C103" s="2">
        <f>SUM(Startseite!D33)</f>
        <v>2100</v>
      </c>
      <c r="D103" s="3"/>
      <c r="E103" s="1" t="s">
        <v>1</v>
      </c>
      <c r="F103" s="2">
        <f>SUM(Startseite!K33)</f>
        <v>10</v>
      </c>
      <c r="H103" s="1" t="s">
        <v>2</v>
      </c>
      <c r="I103" s="2">
        <f>SUM(Startseite!K36)</f>
        <v>80</v>
      </c>
    </row>
    <row r="104" spans="2:27" x14ac:dyDescent="0.2">
      <c r="I104" s="10"/>
    </row>
    <row r="105" spans="2:27" x14ac:dyDescent="0.2">
      <c r="B105" s="1" t="s">
        <v>3</v>
      </c>
      <c r="C105" s="2">
        <f>SUM(Startseite!D35)</f>
        <v>300</v>
      </c>
      <c r="E105" s="1" t="s">
        <v>6</v>
      </c>
      <c r="F105" s="2">
        <f>SUM(Startseite!D37)</f>
        <v>10</v>
      </c>
      <c r="H105" s="1" t="s">
        <v>8</v>
      </c>
      <c r="I105" s="2">
        <f>SUM(Startseite!K38)</f>
        <v>60</v>
      </c>
    </row>
  </sheetData>
  <sheetProtection algorithmName="SHA-512" hashValue="8VqLnHhClA4EA3oZnP8CW9L8aKz3FwYmZeFlWkxbwNUElyRnIW5vv3ezmjROcP4SrtZP796xeYWJiJmM1fuXtA==" saltValue="vnsxOdE8tIq7pBn49K8dag==" spinCount="100000" sheet="1" objects="1" scenarios="1"/>
  <mergeCells count="152">
    <mergeCell ref="B11:C11"/>
    <mergeCell ref="B95:AA95"/>
    <mergeCell ref="B97:AA97"/>
    <mergeCell ref="B99:AA99"/>
    <mergeCell ref="B101:AA101"/>
    <mergeCell ref="B20:I20"/>
    <mergeCell ref="K20:R20"/>
    <mergeCell ref="T20:AA20"/>
    <mergeCell ref="B78:I78"/>
    <mergeCell ref="K78:R78"/>
    <mergeCell ref="T78:AA78"/>
    <mergeCell ref="C79:G79"/>
    <mergeCell ref="L79:P79"/>
    <mergeCell ref="U79:Y79"/>
    <mergeCell ref="B80:I80"/>
    <mergeCell ref="K80:R80"/>
    <mergeCell ref="T80:AA80"/>
    <mergeCell ref="C75:G75"/>
    <mergeCell ref="L75:P75"/>
    <mergeCell ref="U75:Y75"/>
    <mergeCell ref="B76:I76"/>
    <mergeCell ref="C51:G51"/>
    <mergeCell ref="L51:P51"/>
    <mergeCell ref="U51:Y51"/>
    <mergeCell ref="B52:I52"/>
    <mergeCell ref="K52:R52"/>
    <mergeCell ref="T52:AA52"/>
    <mergeCell ref="C57:G57"/>
    <mergeCell ref="B22:I22"/>
    <mergeCell ref="T22:AA22"/>
    <mergeCell ref="K22:R22"/>
    <mergeCell ref="B39:I39"/>
    <mergeCell ref="K39:R39"/>
    <mergeCell ref="T39:AA39"/>
    <mergeCell ref="C49:G49"/>
    <mergeCell ref="L49:P49"/>
    <mergeCell ref="U49:Y49"/>
    <mergeCell ref="B50:I50"/>
    <mergeCell ref="K50:R50"/>
    <mergeCell ref="T50:AA50"/>
    <mergeCell ref="B47:I47"/>
    <mergeCell ref="K47:R47"/>
    <mergeCell ref="T47:AA47"/>
    <mergeCell ref="B48:I48"/>
    <mergeCell ref="K48:R48"/>
    <mergeCell ref="T48:AA48"/>
    <mergeCell ref="L57:P57"/>
    <mergeCell ref="U57:Y57"/>
    <mergeCell ref="C53:G53"/>
    <mergeCell ref="L53:P53"/>
    <mergeCell ref="U53:Y53"/>
    <mergeCell ref="B54:I54"/>
    <mergeCell ref="K54:R54"/>
    <mergeCell ref="B58:I58"/>
    <mergeCell ref="K58:R58"/>
    <mergeCell ref="T58:AA58"/>
    <mergeCell ref="C55:G55"/>
    <mergeCell ref="L55:P55"/>
    <mergeCell ref="U55:Y55"/>
    <mergeCell ref="B56:I56"/>
    <mergeCell ref="K56:R56"/>
    <mergeCell ref="T56:AA56"/>
    <mergeCell ref="T54:AA54"/>
    <mergeCell ref="C61:G61"/>
    <mergeCell ref="L61:P61"/>
    <mergeCell ref="U61:Y61"/>
    <mergeCell ref="B62:I62"/>
    <mergeCell ref="K62:R62"/>
    <mergeCell ref="T62:AA62"/>
    <mergeCell ref="B59:I59"/>
    <mergeCell ref="K59:R59"/>
    <mergeCell ref="T59:AA59"/>
    <mergeCell ref="B60:I60"/>
    <mergeCell ref="K60:R60"/>
    <mergeCell ref="T60:AA60"/>
    <mergeCell ref="C65:G65"/>
    <mergeCell ref="L65:P65"/>
    <mergeCell ref="U65:Y65"/>
    <mergeCell ref="B66:I66"/>
    <mergeCell ref="K66:R66"/>
    <mergeCell ref="T66:AA66"/>
    <mergeCell ref="C63:G63"/>
    <mergeCell ref="L63:P63"/>
    <mergeCell ref="U63:Y63"/>
    <mergeCell ref="B64:I64"/>
    <mergeCell ref="K64:R64"/>
    <mergeCell ref="T64:AA64"/>
    <mergeCell ref="C69:G69"/>
    <mergeCell ref="L69:P69"/>
    <mergeCell ref="U69:Y69"/>
    <mergeCell ref="C67:G67"/>
    <mergeCell ref="L67:P67"/>
    <mergeCell ref="U67:Y67"/>
    <mergeCell ref="B68:I68"/>
    <mergeCell ref="K68:R68"/>
    <mergeCell ref="T68:AA68"/>
    <mergeCell ref="B71:I71"/>
    <mergeCell ref="K71:R71"/>
    <mergeCell ref="T71:AA71"/>
    <mergeCell ref="B72:I72"/>
    <mergeCell ref="K72:R72"/>
    <mergeCell ref="T72:AA72"/>
    <mergeCell ref="C73:G73"/>
    <mergeCell ref="L73:P73"/>
    <mergeCell ref="U73:Y73"/>
    <mergeCell ref="B74:I74"/>
    <mergeCell ref="K74:R74"/>
    <mergeCell ref="T74:AA74"/>
    <mergeCell ref="C85:G85"/>
    <mergeCell ref="L85:P85"/>
    <mergeCell ref="U85:Y85"/>
    <mergeCell ref="B86:I86"/>
    <mergeCell ref="K86:R86"/>
    <mergeCell ref="T86:AA86"/>
    <mergeCell ref="B83:I83"/>
    <mergeCell ref="K83:R83"/>
    <mergeCell ref="T83:AA83"/>
    <mergeCell ref="B84:I84"/>
    <mergeCell ref="K84:R84"/>
    <mergeCell ref="T84:AA84"/>
    <mergeCell ref="T76:AA76"/>
    <mergeCell ref="C77:G77"/>
    <mergeCell ref="L77:P77"/>
    <mergeCell ref="U77:Y77"/>
    <mergeCell ref="C81:G81"/>
    <mergeCell ref="L81:P81"/>
    <mergeCell ref="U81:Y81"/>
    <mergeCell ref="K76:R76"/>
    <mergeCell ref="B41:I45"/>
    <mergeCell ref="K41:R45"/>
    <mergeCell ref="T41:AA45"/>
    <mergeCell ref="C93:G93"/>
    <mergeCell ref="L93:P93"/>
    <mergeCell ref="U93:Y93"/>
    <mergeCell ref="C91:G91"/>
    <mergeCell ref="L91:P91"/>
    <mergeCell ref="U91:Y91"/>
    <mergeCell ref="B92:I92"/>
    <mergeCell ref="K92:R92"/>
    <mergeCell ref="T92:AA92"/>
    <mergeCell ref="C89:G89"/>
    <mergeCell ref="L89:P89"/>
    <mergeCell ref="U89:Y89"/>
    <mergeCell ref="B90:I90"/>
    <mergeCell ref="K90:R90"/>
    <mergeCell ref="T90:AA90"/>
    <mergeCell ref="C87:G87"/>
    <mergeCell ref="L87:P87"/>
    <mergeCell ref="U87:Y87"/>
    <mergeCell ref="B88:I88"/>
    <mergeCell ref="K88:R88"/>
    <mergeCell ref="T88:AA88"/>
  </mergeCells>
  <conditionalFormatting sqref="I51 R51 AA51">
    <cfRule type="cellIs" dxfId="52" priority="19" operator="lessThan">
      <formula>575</formula>
    </cfRule>
  </conditionalFormatting>
  <conditionalFormatting sqref="I63 R63 AA63">
    <cfRule type="cellIs" dxfId="51" priority="18" operator="lessThan">
      <formula>765</formula>
    </cfRule>
  </conditionalFormatting>
  <conditionalFormatting sqref="I75 R75 AA75 I87 R87 AA87">
    <cfRule type="cellIs" dxfId="50" priority="17" operator="lessThan">
      <formula>875</formula>
    </cfRule>
  </conditionalFormatting>
  <conditionalFormatting sqref="I53 R53 AA53">
    <cfRule type="cellIs" dxfId="49" priority="6" operator="greaterThan">
      <formula>60</formula>
    </cfRule>
    <cfRule type="cellIs" dxfId="48" priority="10" operator="between">
      <formula>55</formula>
      <formula>60</formula>
    </cfRule>
    <cfRule type="cellIs" dxfId="47" priority="14" operator="lessThan">
      <formula>55</formula>
    </cfRule>
  </conditionalFormatting>
  <conditionalFormatting sqref="I65 R65 AA65">
    <cfRule type="cellIs" dxfId="46" priority="5" operator="greaterThan">
      <formula>80</formula>
    </cfRule>
    <cfRule type="cellIs" dxfId="45" priority="9" operator="between">
      <formula>75</formula>
      <formula>80</formula>
    </cfRule>
    <cfRule type="cellIs" dxfId="44" priority="13" operator="lessThan">
      <formula>75</formula>
    </cfRule>
  </conditionalFormatting>
  <conditionalFormatting sqref="I77 R77 AA77">
    <cfRule type="cellIs" dxfId="43" priority="4" operator="greaterThan">
      <formula>120</formula>
    </cfRule>
    <cfRule type="cellIs" dxfId="42" priority="8" operator="between">
      <formula>115</formula>
      <formula>120</formula>
    </cfRule>
    <cfRule type="cellIs" dxfId="41" priority="12" operator="lessThan">
      <formula>115</formula>
    </cfRule>
  </conditionalFormatting>
  <conditionalFormatting sqref="I89 R89 AA89">
    <cfRule type="cellIs" dxfId="40" priority="3" operator="greaterThan">
      <formula>150</formula>
    </cfRule>
    <cfRule type="cellIs" dxfId="39" priority="7" operator="between">
      <formula>145</formula>
      <formula>150</formula>
    </cfRule>
    <cfRule type="cellIs" dxfId="38" priority="11" operator="lessThan">
      <formula>145</formula>
    </cfRule>
  </conditionalFormatting>
  <conditionalFormatting sqref="I55 R55 AA55 I67 R67 AA67 I79 R79 AA79 I91 R91 AA91">
    <cfRule type="cellIs" dxfId="37" priority="2" operator="greaterThan">
      <formula>6000</formula>
    </cfRule>
  </conditionalFormatting>
  <conditionalFormatting sqref="B41:I45 K41:R45 T41:AA45">
    <cfRule type="containsText" dxfId="36" priority="1"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abweicht.",B41)))</formula>
    </cfRule>
  </conditionalFormatting>
  <hyperlinks>
    <hyperlink ref="B11:C11" location="Startseite!A1" display="Startseite" xr:uid="{00000000-0004-0000-0400-000000000000}"/>
  </hyperlinks>
  <pageMargins left="0.7" right="0.7" top="0.78740157499999996" bottom="0.78740157499999996"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B1:Y145"/>
  <sheetViews>
    <sheetView topLeftCell="A10" zoomScaleNormal="100" workbookViewId="0">
      <pane ySplit="30" topLeftCell="A40" activePane="bottomLeft" state="frozen"/>
      <selection activeCell="A10" sqref="A10"/>
      <selection pane="bottomLeft" activeCell="B11" sqref="B11:C11"/>
    </sheetView>
  </sheetViews>
  <sheetFormatPr baseColWidth="10" defaultRowHeight="12.75" x14ac:dyDescent="0.2"/>
  <cols>
    <col min="1" max="1" width="3.5703125" style="1" customWidth="1"/>
    <col min="2" max="2" width="6.7109375" style="1" bestFit="1" customWidth="1"/>
    <col min="3" max="4" width="13.5703125" style="1" customWidth="1"/>
    <col min="5" max="5" width="5.42578125" style="1" bestFit="1" customWidth="1"/>
    <col min="6" max="7" width="13.5703125" style="1" customWidth="1"/>
    <col min="8" max="8" width="7" style="1" bestFit="1" customWidth="1"/>
    <col min="9" max="9" width="13.5703125" style="10" customWidth="1"/>
    <col min="10" max="10" width="7.140625" style="1" customWidth="1"/>
    <col min="11" max="11" width="6.7109375" style="1" bestFit="1" customWidth="1"/>
    <col min="12" max="16" width="13.5703125" style="1" customWidth="1"/>
    <col min="17" max="17" width="6.7109375" style="1" bestFit="1" customWidth="1"/>
    <col min="18" max="18" width="13.5703125" style="10" customWidth="1"/>
    <col min="19" max="16384" width="11.42578125" style="1"/>
  </cols>
  <sheetData>
    <row r="1" spans="2:11" hidden="1" x14ac:dyDescent="0.2"/>
    <row r="2" spans="2:11" hidden="1" x14ac:dyDescent="0.2">
      <c r="B2" s="1">
        <f>I53/I49</f>
        <v>0.10248901903367497</v>
      </c>
      <c r="K2" s="1">
        <f>R53/R49</f>
        <v>0.14641288433382138</v>
      </c>
    </row>
    <row r="3" spans="2:11" hidden="1" x14ac:dyDescent="0.2"/>
    <row r="4" spans="2:11" hidden="1" x14ac:dyDescent="0.2"/>
    <row r="5" spans="2:11" hidden="1" x14ac:dyDescent="0.2"/>
    <row r="6" spans="2:11" hidden="1" x14ac:dyDescent="0.2"/>
    <row r="7" spans="2:11" hidden="1" x14ac:dyDescent="0.2"/>
    <row r="8" spans="2:11" hidden="1" x14ac:dyDescent="0.2"/>
    <row r="9" spans="2:11" hidden="1" x14ac:dyDescent="0.2"/>
    <row r="11" spans="2:11" ht="15" x14ac:dyDescent="0.25">
      <c r="B11" s="138" t="s">
        <v>78</v>
      </c>
      <c r="C11" s="138"/>
    </row>
    <row r="19" spans="2:25" ht="13.5" thickBot="1" x14ac:dyDescent="0.25"/>
    <row r="20" spans="2:25" ht="13.5" thickBot="1" x14ac:dyDescent="0.25">
      <c r="B20" s="132" t="s">
        <v>45</v>
      </c>
      <c r="C20" s="133"/>
      <c r="D20" s="133"/>
      <c r="E20" s="133"/>
      <c r="F20" s="133"/>
      <c r="G20" s="133"/>
      <c r="H20" s="133"/>
      <c r="I20" s="134"/>
      <c r="K20" s="132" t="s">
        <v>46</v>
      </c>
      <c r="L20" s="133"/>
      <c r="M20" s="133"/>
      <c r="N20" s="133"/>
      <c r="O20" s="133"/>
      <c r="P20" s="133"/>
      <c r="Q20" s="133"/>
      <c r="R20" s="134"/>
    </row>
    <row r="21" spans="2:25" x14ac:dyDescent="0.2">
      <c r="B21" s="206"/>
      <c r="C21" s="206"/>
      <c r="D21" s="206"/>
      <c r="E21" s="206"/>
      <c r="F21" s="206"/>
      <c r="G21" s="206"/>
      <c r="H21" s="206"/>
      <c r="I21" s="206"/>
      <c r="J21" s="206"/>
      <c r="K21" s="206"/>
      <c r="L21" s="206"/>
      <c r="M21" s="206"/>
      <c r="N21" s="206"/>
      <c r="O21" s="206"/>
      <c r="P21" s="206"/>
      <c r="Q21" s="206"/>
      <c r="R21" s="206"/>
    </row>
    <row r="22" spans="2:25" x14ac:dyDescent="0.2">
      <c r="B22" s="136" t="s">
        <v>77</v>
      </c>
      <c r="C22" s="136"/>
      <c r="D22" s="136"/>
      <c r="E22" s="136"/>
      <c r="F22" s="136"/>
      <c r="G22" s="136"/>
      <c r="H22" s="136"/>
      <c r="I22" s="136"/>
      <c r="K22" s="137" t="s">
        <v>82</v>
      </c>
      <c r="L22" s="137"/>
      <c r="M22" s="137"/>
      <c r="N22" s="137"/>
      <c r="O22" s="137"/>
      <c r="P22" s="137"/>
      <c r="Q22" s="137"/>
      <c r="R22" s="137"/>
      <c r="S22" s="84"/>
      <c r="T22" s="84"/>
      <c r="U22" s="84"/>
      <c r="V22" s="84"/>
      <c r="W22" s="84"/>
      <c r="X22" s="84"/>
      <c r="Y22" s="84"/>
    </row>
    <row r="23" spans="2:25" x14ac:dyDescent="0.2">
      <c r="B23" s="1" t="s">
        <v>98</v>
      </c>
    </row>
    <row r="34" spans="2:18" x14ac:dyDescent="0.2">
      <c r="B34" s="3"/>
      <c r="C34" s="16"/>
      <c r="D34" s="3"/>
      <c r="E34" s="3"/>
      <c r="F34" s="16"/>
      <c r="G34" s="3"/>
      <c r="H34" s="3"/>
      <c r="I34" s="16"/>
    </row>
    <row r="35" spans="2:18" x14ac:dyDescent="0.2">
      <c r="B35" s="3"/>
      <c r="C35" s="3"/>
      <c r="D35" s="3"/>
      <c r="E35" s="3"/>
      <c r="F35" s="3"/>
      <c r="G35" s="3"/>
      <c r="H35" s="3"/>
      <c r="I35" s="16"/>
    </row>
    <row r="36" spans="2:18" x14ac:dyDescent="0.2">
      <c r="B36" s="3"/>
      <c r="C36" s="16"/>
      <c r="D36" s="3"/>
      <c r="E36" s="3"/>
      <c r="F36" s="16"/>
      <c r="G36" s="3"/>
      <c r="H36" s="3"/>
      <c r="I36" s="16"/>
    </row>
    <row r="37" spans="2:18" x14ac:dyDescent="0.2">
      <c r="C37" s="16"/>
      <c r="F37" s="16"/>
      <c r="I37" s="16"/>
    </row>
    <row r="38" spans="2:18" x14ac:dyDescent="0.2">
      <c r="K38" s="3"/>
      <c r="L38" s="3"/>
      <c r="M38" s="3"/>
      <c r="N38" s="3"/>
      <c r="O38" s="3"/>
      <c r="P38" s="3"/>
      <c r="Q38" s="3"/>
      <c r="R38" s="16"/>
    </row>
    <row r="39" spans="2:18" s="3" customFormat="1" x14ac:dyDescent="0.2">
      <c r="B39" s="129"/>
      <c r="C39" s="129"/>
      <c r="D39" s="129"/>
      <c r="E39" s="129"/>
      <c r="F39" s="129"/>
      <c r="G39" s="129"/>
      <c r="H39" s="129"/>
      <c r="I39" s="129"/>
      <c r="K39" s="129"/>
      <c r="L39" s="129"/>
      <c r="M39" s="129"/>
      <c r="N39" s="129"/>
      <c r="O39" s="129"/>
      <c r="P39" s="129"/>
      <c r="Q39" s="129"/>
      <c r="R39" s="129"/>
    </row>
    <row r="40" spans="2:18" s="3" customFormat="1" x14ac:dyDescent="0.2">
      <c r="B40" s="95"/>
      <c r="C40" s="95"/>
      <c r="D40" s="95"/>
      <c r="E40" s="95"/>
      <c r="F40" s="95"/>
      <c r="G40" s="95"/>
      <c r="H40" s="95"/>
      <c r="I40" s="95"/>
      <c r="K40" s="95"/>
      <c r="L40" s="95"/>
      <c r="M40" s="95"/>
      <c r="N40" s="95"/>
      <c r="O40" s="95"/>
      <c r="P40" s="95"/>
      <c r="Q40" s="95"/>
      <c r="R40" s="95"/>
    </row>
    <row r="41" spans="2:18" x14ac:dyDescent="0.2">
      <c r="B41" s="131" t="str">
        <f>IF(B2&lt;0.3,"Achtung: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C41" s="131"/>
      <c r="D41" s="131"/>
      <c r="E41" s="131"/>
      <c r="F41" s="131"/>
      <c r="G41" s="131"/>
      <c r="H41" s="131"/>
      <c r="I41" s="131"/>
      <c r="K41" s="131" t="str">
        <f>IF(K2&lt;0.3,"Achtung: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L41" s="131"/>
      <c r="M41" s="131"/>
      <c r="N41" s="131"/>
      <c r="O41" s="131"/>
      <c r="P41" s="131"/>
      <c r="Q41" s="131"/>
      <c r="R41" s="131"/>
    </row>
    <row r="42" spans="2:18" x14ac:dyDescent="0.2">
      <c r="B42" s="131"/>
      <c r="C42" s="131"/>
      <c r="D42" s="131"/>
      <c r="E42" s="131"/>
      <c r="F42" s="131"/>
      <c r="G42" s="131"/>
      <c r="H42" s="131"/>
      <c r="I42" s="131"/>
      <c r="K42" s="131"/>
      <c r="L42" s="131"/>
      <c r="M42" s="131"/>
      <c r="N42" s="131"/>
      <c r="O42" s="131"/>
      <c r="P42" s="131"/>
      <c r="Q42" s="131"/>
      <c r="R42" s="131"/>
    </row>
    <row r="43" spans="2:18" x14ac:dyDescent="0.2">
      <c r="B43" s="131"/>
      <c r="C43" s="131"/>
      <c r="D43" s="131"/>
      <c r="E43" s="131"/>
      <c r="F43" s="131"/>
      <c r="G43" s="131"/>
      <c r="H43" s="131"/>
      <c r="I43" s="131"/>
      <c r="K43" s="131"/>
      <c r="L43" s="131"/>
      <c r="M43" s="131"/>
      <c r="N43" s="131"/>
      <c r="O43" s="131"/>
      <c r="P43" s="131"/>
      <c r="Q43" s="131"/>
      <c r="R43" s="131"/>
    </row>
    <row r="44" spans="2:18" x14ac:dyDescent="0.2">
      <c r="B44" s="131"/>
      <c r="C44" s="131"/>
      <c r="D44" s="131"/>
      <c r="E44" s="131"/>
      <c r="F44" s="131"/>
      <c r="G44" s="131"/>
      <c r="H44" s="131"/>
      <c r="I44" s="131"/>
      <c r="K44" s="131"/>
      <c r="L44" s="131"/>
      <c r="M44" s="131"/>
      <c r="N44" s="131"/>
      <c r="O44" s="131"/>
      <c r="P44" s="131"/>
      <c r="Q44" s="131"/>
      <c r="R44" s="131"/>
    </row>
    <row r="45" spans="2:18" x14ac:dyDescent="0.2">
      <c r="B45" s="131"/>
      <c r="C45" s="131"/>
      <c r="D45" s="131"/>
      <c r="E45" s="131"/>
      <c r="F45" s="131"/>
      <c r="G45" s="131"/>
      <c r="H45" s="131"/>
      <c r="I45" s="131"/>
      <c r="K45" s="131"/>
      <c r="L45" s="131"/>
      <c r="M45" s="131"/>
      <c r="N45" s="131"/>
      <c r="O45" s="131"/>
      <c r="P45" s="131"/>
      <c r="Q45" s="131"/>
      <c r="R45" s="131"/>
    </row>
    <row r="46" spans="2:18" ht="13.5" thickBot="1" x14ac:dyDescent="0.25">
      <c r="B46" s="52"/>
      <c r="C46" s="52"/>
      <c r="D46" s="52"/>
      <c r="E46" s="52"/>
      <c r="F46" s="52"/>
      <c r="G46" s="52"/>
      <c r="H46" s="52"/>
      <c r="I46" s="52"/>
      <c r="K46" s="52"/>
      <c r="L46" s="52"/>
      <c r="M46" s="52"/>
      <c r="N46" s="52"/>
      <c r="O46" s="52"/>
      <c r="P46" s="52"/>
      <c r="Q46" s="52"/>
      <c r="R46" s="52"/>
    </row>
    <row r="47" spans="2:18" x14ac:dyDescent="0.2">
      <c r="B47" s="125" t="s">
        <v>106</v>
      </c>
      <c r="C47" s="126"/>
      <c r="D47" s="126"/>
      <c r="E47" s="126"/>
      <c r="F47" s="126"/>
      <c r="G47" s="126"/>
      <c r="H47" s="126"/>
      <c r="I47" s="127"/>
      <c r="K47" s="125" t="s">
        <v>106</v>
      </c>
      <c r="L47" s="126"/>
      <c r="M47" s="126"/>
      <c r="N47" s="126"/>
      <c r="O47" s="126"/>
      <c r="P47" s="126"/>
      <c r="Q47" s="126"/>
      <c r="R47" s="127"/>
    </row>
    <row r="48" spans="2:18" x14ac:dyDescent="0.2">
      <c r="B48" s="118"/>
      <c r="C48" s="119"/>
      <c r="D48" s="119"/>
      <c r="E48" s="119"/>
      <c r="F48" s="119"/>
      <c r="G48" s="119"/>
      <c r="H48" s="119"/>
      <c r="I48" s="120"/>
      <c r="K48" s="118"/>
      <c r="L48" s="119"/>
      <c r="M48" s="119"/>
      <c r="N48" s="119"/>
      <c r="O48" s="119"/>
      <c r="P48" s="119"/>
      <c r="Q48" s="119"/>
      <c r="R48" s="120"/>
    </row>
    <row r="49" spans="2:18" x14ac:dyDescent="0.2">
      <c r="B49" s="4" t="s">
        <v>11</v>
      </c>
      <c r="C49" s="156" t="s">
        <v>30</v>
      </c>
      <c r="D49" s="119"/>
      <c r="E49" s="119"/>
      <c r="F49" s="119"/>
      <c r="G49" s="157"/>
      <c r="H49" s="4" t="s">
        <v>11</v>
      </c>
      <c r="I49" s="13">
        <f>C143-51</f>
        <v>2049</v>
      </c>
      <c r="K49" s="4" t="s">
        <v>11</v>
      </c>
      <c r="L49" s="156" t="s">
        <v>30</v>
      </c>
      <c r="M49" s="119"/>
      <c r="N49" s="119"/>
      <c r="O49" s="119"/>
      <c r="P49" s="157"/>
      <c r="Q49" s="4" t="s">
        <v>11</v>
      </c>
      <c r="R49" s="13">
        <f>C143-51</f>
        <v>2049</v>
      </c>
    </row>
    <row r="50" spans="2:18" x14ac:dyDescent="0.2">
      <c r="B50" s="118"/>
      <c r="C50" s="119"/>
      <c r="D50" s="119"/>
      <c r="E50" s="119"/>
      <c r="F50" s="119"/>
      <c r="G50" s="119"/>
      <c r="H50" s="119"/>
      <c r="I50" s="120"/>
      <c r="K50" s="118"/>
      <c r="L50" s="119"/>
      <c r="M50" s="119"/>
      <c r="N50" s="119"/>
      <c r="O50" s="119"/>
      <c r="P50" s="119"/>
      <c r="Q50" s="119"/>
      <c r="R50" s="120"/>
    </row>
    <row r="51" spans="2:18" x14ac:dyDescent="0.2">
      <c r="B51" s="4" t="s">
        <v>48</v>
      </c>
      <c r="C51" s="156" t="s">
        <v>47</v>
      </c>
      <c r="D51" s="119"/>
      <c r="E51" s="119"/>
      <c r="F51" s="119"/>
      <c r="G51" s="157"/>
      <c r="H51" s="4" t="s">
        <v>48</v>
      </c>
      <c r="I51" s="17">
        <f>C143-61</f>
        <v>2039</v>
      </c>
      <c r="K51" s="4" t="s">
        <v>48</v>
      </c>
      <c r="L51" s="156" t="s">
        <v>47</v>
      </c>
      <c r="M51" s="119"/>
      <c r="N51" s="119"/>
      <c r="O51" s="119"/>
      <c r="P51" s="157"/>
      <c r="Q51" s="4" t="s">
        <v>48</v>
      </c>
      <c r="R51" s="17">
        <f>C143-61</f>
        <v>2039</v>
      </c>
    </row>
    <row r="52" spans="2:18" x14ac:dyDescent="0.2">
      <c r="B52" s="118"/>
      <c r="C52" s="119"/>
      <c r="D52" s="119"/>
      <c r="E52" s="119"/>
      <c r="F52" s="119"/>
      <c r="G52" s="119"/>
      <c r="H52" s="119"/>
      <c r="I52" s="120"/>
      <c r="K52" s="118"/>
      <c r="L52" s="119"/>
      <c r="M52" s="119"/>
      <c r="N52" s="119"/>
      <c r="O52" s="119"/>
      <c r="P52" s="119"/>
      <c r="Q52" s="119"/>
      <c r="R52" s="120"/>
    </row>
    <row r="53" spans="2:18" x14ac:dyDescent="0.2">
      <c r="B53" s="165" t="s">
        <v>12</v>
      </c>
      <c r="C53" s="182"/>
      <c r="D53" s="119" t="s">
        <v>49</v>
      </c>
      <c r="E53" s="119"/>
      <c r="F53" s="119"/>
      <c r="G53" s="169"/>
      <c r="H53" s="165" t="s">
        <v>12</v>
      </c>
      <c r="I53" s="171">
        <f>(C145+80+40)/2</f>
        <v>210</v>
      </c>
      <c r="K53" s="165" t="s">
        <v>12</v>
      </c>
      <c r="L53" s="182"/>
      <c r="M53" s="119" t="s">
        <v>58</v>
      </c>
      <c r="N53" s="119"/>
      <c r="O53" s="119"/>
      <c r="P53" s="169"/>
      <c r="Q53" s="165" t="s">
        <v>12</v>
      </c>
      <c r="R53" s="171">
        <f>(C145+120+I143+I145+40)/2</f>
        <v>300</v>
      </c>
    </row>
    <row r="54" spans="2:18" x14ac:dyDescent="0.2">
      <c r="B54" s="166"/>
      <c r="C54" s="183"/>
      <c r="D54" s="119">
        <v>2</v>
      </c>
      <c r="E54" s="119"/>
      <c r="F54" s="119"/>
      <c r="G54" s="170"/>
      <c r="H54" s="166"/>
      <c r="I54" s="168"/>
      <c r="K54" s="166"/>
      <c r="L54" s="183"/>
      <c r="M54" s="119">
        <v>2</v>
      </c>
      <c r="N54" s="119"/>
      <c r="O54" s="119"/>
      <c r="P54" s="170"/>
      <c r="Q54" s="166"/>
      <c r="R54" s="168"/>
    </row>
    <row r="55" spans="2:18" x14ac:dyDescent="0.2">
      <c r="B55" s="118"/>
      <c r="C55" s="164"/>
      <c r="D55" s="164"/>
      <c r="E55" s="164"/>
      <c r="F55" s="164"/>
      <c r="G55" s="164"/>
      <c r="H55" s="119"/>
      <c r="I55" s="120"/>
      <c r="K55" s="118"/>
      <c r="L55" s="164"/>
      <c r="M55" s="164"/>
      <c r="N55" s="164"/>
      <c r="O55" s="164"/>
      <c r="P55" s="164"/>
      <c r="Q55" s="119"/>
      <c r="R55" s="120"/>
    </row>
    <row r="56" spans="2:18" x14ac:dyDescent="0.2">
      <c r="B56" s="4" t="s">
        <v>15</v>
      </c>
      <c r="C56" s="117" t="s">
        <v>16</v>
      </c>
      <c r="D56" s="117"/>
      <c r="E56" s="117"/>
      <c r="F56" s="117"/>
      <c r="G56" s="117"/>
      <c r="H56" s="4" t="s">
        <v>15</v>
      </c>
      <c r="I56" s="15">
        <f>I49*I53*F145*0.0000025</f>
        <v>10.757250000000001</v>
      </c>
      <c r="K56" s="4" t="s">
        <v>15</v>
      </c>
      <c r="L56" s="117" t="s">
        <v>16</v>
      </c>
      <c r="M56" s="117"/>
      <c r="N56" s="117"/>
      <c r="O56" s="117"/>
      <c r="P56" s="117"/>
      <c r="Q56" s="4" t="s">
        <v>15</v>
      </c>
      <c r="R56" s="15">
        <f>R49*R53*F145*0.0000025</f>
        <v>15.367500000000001</v>
      </c>
    </row>
    <row r="57" spans="2:18" x14ac:dyDescent="0.2">
      <c r="B57" s="5"/>
      <c r="C57" s="6"/>
      <c r="D57" s="6"/>
      <c r="E57" s="6"/>
      <c r="F57" s="6"/>
      <c r="G57" s="6"/>
      <c r="H57" s="6"/>
      <c r="I57" s="17"/>
      <c r="K57" s="5"/>
      <c r="L57" s="6"/>
      <c r="M57" s="6"/>
      <c r="N57" s="6"/>
      <c r="O57" s="6"/>
      <c r="P57" s="6"/>
      <c r="Q57" s="6"/>
      <c r="R57" s="17"/>
    </row>
    <row r="58" spans="2:18" x14ac:dyDescent="0.2">
      <c r="B58" s="165" t="s">
        <v>50</v>
      </c>
      <c r="C58" s="181"/>
      <c r="D58" s="119" t="s">
        <v>49</v>
      </c>
      <c r="E58" s="119"/>
      <c r="F58" s="119"/>
      <c r="G58" s="169"/>
      <c r="H58" s="165" t="s">
        <v>50</v>
      </c>
      <c r="I58" s="167">
        <f>(C145+80+40)/2</f>
        <v>210</v>
      </c>
      <c r="K58" s="165" t="s">
        <v>50</v>
      </c>
      <c r="L58" s="181"/>
      <c r="M58" s="119" t="s">
        <v>57</v>
      </c>
      <c r="N58" s="119"/>
      <c r="O58" s="119"/>
      <c r="P58" s="169"/>
      <c r="Q58" s="165" t="s">
        <v>50</v>
      </c>
      <c r="R58" s="167">
        <f>(C145+40-I143-I145+40)/2</f>
        <v>120</v>
      </c>
    </row>
    <row r="59" spans="2:18" x14ac:dyDescent="0.2">
      <c r="B59" s="166"/>
      <c r="C59" s="164"/>
      <c r="D59" s="119">
        <v>2</v>
      </c>
      <c r="E59" s="119"/>
      <c r="F59" s="119"/>
      <c r="G59" s="170"/>
      <c r="H59" s="166"/>
      <c r="I59" s="168"/>
      <c r="K59" s="166"/>
      <c r="L59" s="164"/>
      <c r="M59" s="119">
        <v>2</v>
      </c>
      <c r="N59" s="119"/>
      <c r="O59" s="119"/>
      <c r="P59" s="170"/>
      <c r="Q59" s="166"/>
      <c r="R59" s="168"/>
    </row>
    <row r="60" spans="2:18" x14ac:dyDescent="0.2">
      <c r="B60" s="178">
        <f>IF(F145&gt;10.76,"Achtung! Montage mit Seitenteil nur bis Glasstärke 10,76 mm möglich.",)</f>
        <v>0</v>
      </c>
      <c r="C60" s="179"/>
      <c r="D60" s="179"/>
      <c r="E60" s="179"/>
      <c r="F60" s="179"/>
      <c r="G60" s="179"/>
      <c r="H60" s="179"/>
      <c r="I60" s="180"/>
      <c r="K60" s="202">
        <f>IF(F145&gt;10.76,"Achtung! Montage mit Seitenteil nur bis Glasstärke 10,76 mm möglich.",)</f>
        <v>0</v>
      </c>
      <c r="L60" s="164"/>
      <c r="M60" s="164"/>
      <c r="N60" s="164"/>
      <c r="O60" s="164"/>
      <c r="P60" s="164"/>
      <c r="Q60" s="164"/>
      <c r="R60" s="203"/>
    </row>
    <row r="61" spans="2:18" x14ac:dyDescent="0.2">
      <c r="B61" s="4" t="s">
        <v>17</v>
      </c>
      <c r="C61" s="117" t="s">
        <v>51</v>
      </c>
      <c r="D61" s="117"/>
      <c r="E61" s="117"/>
      <c r="F61" s="117"/>
      <c r="G61" s="117"/>
      <c r="H61" s="4" t="s">
        <v>17</v>
      </c>
      <c r="I61" s="13">
        <f>C145+80</f>
        <v>380</v>
      </c>
      <c r="K61" s="4" t="s">
        <v>17</v>
      </c>
      <c r="L61" s="117" t="s">
        <v>51</v>
      </c>
      <c r="M61" s="117"/>
      <c r="N61" s="117"/>
      <c r="O61" s="117"/>
      <c r="P61" s="117"/>
      <c r="Q61" s="4" t="s">
        <v>17</v>
      </c>
      <c r="R61" s="13">
        <f>C145+80</f>
        <v>380</v>
      </c>
    </row>
    <row r="62" spans="2:18" x14ac:dyDescent="0.2">
      <c r="B62" s="5"/>
      <c r="C62" s="6"/>
      <c r="D62" s="6"/>
      <c r="E62" s="6"/>
      <c r="F62" s="6"/>
      <c r="G62" s="6"/>
      <c r="H62" s="6"/>
      <c r="I62" s="17"/>
      <c r="K62" s="5"/>
      <c r="L62" s="6"/>
      <c r="M62" s="6"/>
      <c r="N62" s="6"/>
      <c r="O62" s="6"/>
      <c r="P62" s="6"/>
      <c r="Q62" s="6"/>
      <c r="R62" s="17"/>
    </row>
    <row r="63" spans="2:18" x14ac:dyDescent="0.2">
      <c r="B63" s="4" t="s">
        <v>53</v>
      </c>
      <c r="C63" s="156" t="s">
        <v>54</v>
      </c>
      <c r="D63" s="119"/>
      <c r="E63" s="119"/>
      <c r="F63" s="119"/>
      <c r="G63" s="119"/>
      <c r="H63" s="4" t="s">
        <v>53</v>
      </c>
      <c r="I63" s="17">
        <f>I58</f>
        <v>210</v>
      </c>
      <c r="K63" s="4" t="s">
        <v>53</v>
      </c>
      <c r="L63" s="156" t="s">
        <v>54</v>
      </c>
      <c r="M63" s="119"/>
      <c r="N63" s="119"/>
      <c r="O63" s="119"/>
      <c r="P63" s="119"/>
      <c r="Q63" s="4" t="s">
        <v>53</v>
      </c>
      <c r="R63" s="17">
        <f>R58</f>
        <v>120</v>
      </c>
    </row>
    <row r="64" spans="2:18" x14ac:dyDescent="0.2">
      <c r="B64" s="64"/>
      <c r="C64" s="163" t="s">
        <v>72</v>
      </c>
      <c r="D64" s="163"/>
      <c r="E64" s="163"/>
      <c r="F64" s="163"/>
      <c r="G64" s="163"/>
      <c r="H64" s="65"/>
      <c r="I64" s="66"/>
      <c r="K64" s="64"/>
      <c r="L64" s="163" t="s">
        <v>72</v>
      </c>
      <c r="M64" s="163"/>
      <c r="N64" s="163"/>
      <c r="O64" s="163"/>
      <c r="P64" s="163"/>
      <c r="Q64" s="65"/>
      <c r="R64" s="66"/>
    </row>
    <row r="65" spans="2:18" x14ac:dyDescent="0.2">
      <c r="B65" s="4" t="s">
        <v>55</v>
      </c>
      <c r="C65" s="119" t="s">
        <v>56</v>
      </c>
      <c r="D65" s="119"/>
      <c r="E65" s="119"/>
      <c r="F65" s="119"/>
      <c r="G65" s="157"/>
      <c r="H65" s="4" t="s">
        <v>55</v>
      </c>
      <c r="I65" s="17">
        <f>I61-I58</f>
        <v>170</v>
      </c>
      <c r="K65" s="4" t="s">
        <v>55</v>
      </c>
      <c r="L65" s="119" t="s">
        <v>56</v>
      </c>
      <c r="M65" s="119"/>
      <c r="N65" s="119"/>
      <c r="O65" s="119"/>
      <c r="P65" s="157"/>
      <c r="Q65" s="4" t="s">
        <v>55</v>
      </c>
      <c r="R65" s="17">
        <f>R61-R58</f>
        <v>260</v>
      </c>
    </row>
    <row r="66" spans="2:18" x14ac:dyDescent="0.2">
      <c r="B66" s="118"/>
      <c r="C66" s="119"/>
      <c r="D66" s="119"/>
      <c r="E66" s="119"/>
      <c r="F66" s="119"/>
      <c r="G66" s="119"/>
      <c r="H66" s="119"/>
      <c r="I66" s="120"/>
      <c r="K66" s="118"/>
      <c r="L66" s="119"/>
      <c r="M66" s="119"/>
      <c r="N66" s="119"/>
      <c r="O66" s="119"/>
      <c r="P66" s="119"/>
      <c r="Q66" s="119"/>
      <c r="R66" s="120"/>
    </row>
    <row r="67" spans="2:18" ht="15.75" customHeight="1" thickBot="1" x14ac:dyDescent="0.3">
      <c r="B67" s="7" t="s">
        <v>19</v>
      </c>
      <c r="C67" s="172" t="s">
        <v>52</v>
      </c>
      <c r="D67" s="173"/>
      <c r="E67" s="173"/>
      <c r="F67" s="173"/>
      <c r="G67" s="174"/>
      <c r="H67" s="7" t="s">
        <v>19</v>
      </c>
      <c r="I67" s="12">
        <f>I61-I58-40</f>
        <v>130</v>
      </c>
      <c r="K67" s="7" t="s">
        <v>19</v>
      </c>
      <c r="L67" s="175" t="s">
        <v>59</v>
      </c>
      <c r="M67" s="176"/>
      <c r="N67" s="176"/>
      <c r="O67" s="176"/>
      <c r="P67" s="177"/>
      <c r="Q67" s="7" t="s">
        <v>19</v>
      </c>
      <c r="R67" s="18">
        <f>C145-R53+40</f>
        <v>40</v>
      </c>
    </row>
    <row r="68" spans="2:18" ht="13.5" thickBot="1" x14ac:dyDescent="0.25">
      <c r="B68" s="129"/>
      <c r="C68" s="129"/>
      <c r="D68" s="129"/>
      <c r="E68" s="129"/>
      <c r="F68" s="129"/>
      <c r="G68" s="129"/>
      <c r="H68" s="129"/>
      <c r="I68" s="129"/>
      <c r="K68" s="129"/>
      <c r="L68" s="129"/>
      <c r="M68" s="129"/>
      <c r="N68" s="129"/>
      <c r="O68" s="129"/>
      <c r="P68" s="129"/>
      <c r="Q68" s="129"/>
      <c r="R68" s="129"/>
    </row>
    <row r="69" spans="2:18" s="20" customFormat="1" x14ac:dyDescent="0.2">
      <c r="B69" s="125" t="s">
        <v>107</v>
      </c>
      <c r="C69" s="126"/>
      <c r="D69" s="126"/>
      <c r="E69" s="126"/>
      <c r="F69" s="126"/>
      <c r="G69" s="126"/>
      <c r="H69" s="126"/>
      <c r="I69" s="127"/>
      <c r="K69" s="125" t="s">
        <v>107</v>
      </c>
      <c r="L69" s="126"/>
      <c r="M69" s="126"/>
      <c r="N69" s="126"/>
      <c r="O69" s="126"/>
      <c r="P69" s="126"/>
      <c r="Q69" s="126"/>
      <c r="R69" s="127"/>
    </row>
    <row r="70" spans="2:18" s="20" customFormat="1" x14ac:dyDescent="0.2">
      <c r="B70" s="144"/>
      <c r="C70" s="145"/>
      <c r="D70" s="145"/>
      <c r="E70" s="145"/>
      <c r="F70" s="145"/>
      <c r="G70" s="145"/>
      <c r="H70" s="145"/>
      <c r="I70" s="146"/>
      <c r="K70" s="144"/>
      <c r="L70" s="145"/>
      <c r="M70" s="145"/>
      <c r="N70" s="145"/>
      <c r="O70" s="145"/>
      <c r="P70" s="145"/>
      <c r="Q70" s="145"/>
      <c r="R70" s="146"/>
    </row>
    <row r="71" spans="2:18" s="20" customFormat="1" x14ac:dyDescent="0.2">
      <c r="B71" s="4" t="s">
        <v>11</v>
      </c>
      <c r="C71" s="161" t="s">
        <v>30</v>
      </c>
      <c r="D71" s="145"/>
      <c r="E71" s="145"/>
      <c r="F71" s="145"/>
      <c r="G71" s="162"/>
      <c r="H71" s="4" t="s">
        <v>11</v>
      </c>
      <c r="I71" s="24">
        <f>C143-51</f>
        <v>2049</v>
      </c>
      <c r="K71" s="4" t="s">
        <v>11</v>
      </c>
      <c r="L71" s="161" t="s">
        <v>30</v>
      </c>
      <c r="M71" s="145"/>
      <c r="N71" s="145"/>
      <c r="O71" s="145"/>
      <c r="P71" s="162"/>
      <c r="Q71" s="4" t="s">
        <v>11</v>
      </c>
      <c r="R71" s="24">
        <f>C143-51</f>
        <v>2049</v>
      </c>
    </row>
    <row r="72" spans="2:18" s="20" customFormat="1" x14ac:dyDescent="0.2">
      <c r="B72" s="144"/>
      <c r="C72" s="145"/>
      <c r="D72" s="145"/>
      <c r="E72" s="145"/>
      <c r="F72" s="145"/>
      <c r="G72" s="145"/>
      <c r="H72" s="145"/>
      <c r="I72" s="146"/>
      <c r="K72" s="144"/>
      <c r="L72" s="145"/>
      <c r="M72" s="145"/>
      <c r="N72" s="145"/>
      <c r="O72" s="145"/>
      <c r="P72" s="145"/>
      <c r="Q72" s="145"/>
      <c r="R72" s="146"/>
    </row>
    <row r="73" spans="2:18" s="20" customFormat="1" x14ac:dyDescent="0.2">
      <c r="B73" s="4" t="s">
        <v>48</v>
      </c>
      <c r="C73" s="161" t="s">
        <v>47</v>
      </c>
      <c r="D73" s="145"/>
      <c r="E73" s="145"/>
      <c r="F73" s="145"/>
      <c r="G73" s="162"/>
      <c r="H73" s="4" t="s">
        <v>48</v>
      </c>
      <c r="I73" s="25">
        <f>C143-61</f>
        <v>2039</v>
      </c>
      <c r="K73" s="4" t="s">
        <v>48</v>
      </c>
      <c r="L73" s="161" t="s">
        <v>47</v>
      </c>
      <c r="M73" s="145"/>
      <c r="N73" s="145"/>
      <c r="O73" s="145"/>
      <c r="P73" s="162"/>
      <c r="Q73" s="4" t="s">
        <v>48</v>
      </c>
      <c r="R73" s="25">
        <f>C143-61</f>
        <v>2039</v>
      </c>
    </row>
    <row r="74" spans="2:18" s="20" customFormat="1" x14ac:dyDescent="0.2">
      <c r="B74" s="144"/>
      <c r="C74" s="145"/>
      <c r="D74" s="145"/>
      <c r="E74" s="145"/>
      <c r="F74" s="145"/>
      <c r="G74" s="145"/>
      <c r="H74" s="145"/>
      <c r="I74" s="146"/>
      <c r="K74" s="144"/>
      <c r="L74" s="145"/>
      <c r="M74" s="145"/>
      <c r="N74" s="145"/>
      <c r="O74" s="145"/>
      <c r="P74" s="145"/>
      <c r="Q74" s="145"/>
      <c r="R74" s="146"/>
    </row>
    <row r="75" spans="2:18" s="20" customFormat="1" x14ac:dyDescent="0.2">
      <c r="B75" s="165" t="s">
        <v>12</v>
      </c>
      <c r="C75" s="194"/>
      <c r="D75" s="145" t="s">
        <v>49</v>
      </c>
      <c r="E75" s="145"/>
      <c r="F75" s="145"/>
      <c r="G75" s="197"/>
      <c r="H75" s="165" t="s">
        <v>12</v>
      </c>
      <c r="I75" s="201">
        <f>(C145+80+40)/2</f>
        <v>210</v>
      </c>
      <c r="K75" s="165" t="s">
        <v>12</v>
      </c>
      <c r="L75" s="194"/>
      <c r="M75" s="145" t="s">
        <v>58</v>
      </c>
      <c r="N75" s="145"/>
      <c r="O75" s="145"/>
      <c r="P75" s="197"/>
      <c r="Q75" s="165" t="s">
        <v>12</v>
      </c>
      <c r="R75" s="201">
        <f>(C145+120+I143+I145+40)/2</f>
        <v>300</v>
      </c>
    </row>
    <row r="76" spans="2:18" s="20" customFormat="1" x14ac:dyDescent="0.2">
      <c r="B76" s="166"/>
      <c r="C76" s="195"/>
      <c r="D76" s="145">
        <v>2</v>
      </c>
      <c r="E76" s="145"/>
      <c r="F76" s="145"/>
      <c r="G76" s="198"/>
      <c r="H76" s="166"/>
      <c r="I76" s="200"/>
      <c r="K76" s="166"/>
      <c r="L76" s="195"/>
      <c r="M76" s="145">
        <v>2</v>
      </c>
      <c r="N76" s="145"/>
      <c r="O76" s="145"/>
      <c r="P76" s="198"/>
      <c r="Q76" s="166"/>
      <c r="R76" s="200"/>
    </row>
    <row r="77" spans="2:18" s="20" customFormat="1" x14ac:dyDescent="0.2">
      <c r="B77" s="144"/>
      <c r="C77" s="193"/>
      <c r="D77" s="193"/>
      <c r="E77" s="193"/>
      <c r="F77" s="193"/>
      <c r="G77" s="193"/>
      <c r="H77" s="145"/>
      <c r="I77" s="146"/>
      <c r="K77" s="144"/>
      <c r="L77" s="193"/>
      <c r="M77" s="193"/>
      <c r="N77" s="193"/>
      <c r="O77" s="193"/>
      <c r="P77" s="193"/>
      <c r="Q77" s="145"/>
      <c r="R77" s="146"/>
    </row>
    <row r="78" spans="2:18" s="20" customFormat="1" x14ac:dyDescent="0.2">
      <c r="B78" s="4" t="s">
        <v>15</v>
      </c>
      <c r="C78" s="143" t="s">
        <v>16</v>
      </c>
      <c r="D78" s="143"/>
      <c r="E78" s="143"/>
      <c r="F78" s="143"/>
      <c r="G78" s="143"/>
      <c r="H78" s="4" t="s">
        <v>15</v>
      </c>
      <c r="I78" s="26">
        <f>I71*I75*F145*0.0000025</f>
        <v>10.757250000000001</v>
      </c>
      <c r="K78" s="4" t="s">
        <v>15</v>
      </c>
      <c r="L78" s="143" t="s">
        <v>16</v>
      </c>
      <c r="M78" s="143"/>
      <c r="N78" s="143"/>
      <c r="O78" s="143"/>
      <c r="P78" s="143"/>
      <c r="Q78" s="4" t="s">
        <v>15</v>
      </c>
      <c r="R78" s="26">
        <f>R71*R75*F145*0.0000025</f>
        <v>15.367500000000001</v>
      </c>
    </row>
    <row r="79" spans="2:18" s="20" customFormat="1" x14ac:dyDescent="0.2">
      <c r="B79" s="32"/>
      <c r="C79" s="33"/>
      <c r="D79" s="33"/>
      <c r="E79" s="33"/>
      <c r="F79" s="33"/>
      <c r="G79" s="33"/>
      <c r="H79" s="33"/>
      <c r="I79" s="25"/>
      <c r="K79" s="32"/>
      <c r="L79" s="33"/>
      <c r="M79" s="33"/>
      <c r="N79" s="33"/>
      <c r="O79" s="33"/>
      <c r="P79" s="33"/>
      <c r="Q79" s="33"/>
      <c r="R79" s="25"/>
    </row>
    <row r="80" spans="2:18" s="20" customFormat="1" x14ac:dyDescent="0.2">
      <c r="B80" s="165" t="s">
        <v>50</v>
      </c>
      <c r="C80" s="196"/>
      <c r="D80" s="145" t="s">
        <v>49</v>
      </c>
      <c r="E80" s="145"/>
      <c r="F80" s="145"/>
      <c r="G80" s="197"/>
      <c r="H80" s="165" t="s">
        <v>50</v>
      </c>
      <c r="I80" s="199">
        <f>(C145+80+40)/2</f>
        <v>210</v>
      </c>
      <c r="K80" s="165" t="s">
        <v>50</v>
      </c>
      <c r="L80" s="196"/>
      <c r="M80" s="145" t="s">
        <v>57</v>
      </c>
      <c r="N80" s="145"/>
      <c r="O80" s="145"/>
      <c r="P80" s="197"/>
      <c r="Q80" s="165" t="s">
        <v>50</v>
      </c>
      <c r="R80" s="199">
        <f>(C145+40-I143-I145+40)/2</f>
        <v>120</v>
      </c>
    </row>
    <row r="81" spans="2:18" s="20" customFormat="1" x14ac:dyDescent="0.2">
      <c r="B81" s="166"/>
      <c r="C81" s="193"/>
      <c r="D81" s="145">
        <v>2</v>
      </c>
      <c r="E81" s="145"/>
      <c r="F81" s="145"/>
      <c r="G81" s="198"/>
      <c r="H81" s="166"/>
      <c r="I81" s="200"/>
      <c r="K81" s="166"/>
      <c r="L81" s="193"/>
      <c r="M81" s="145">
        <v>2</v>
      </c>
      <c r="N81" s="145"/>
      <c r="O81" s="145"/>
      <c r="P81" s="198"/>
      <c r="Q81" s="166"/>
      <c r="R81" s="200"/>
    </row>
    <row r="82" spans="2:18" s="20" customFormat="1" x14ac:dyDescent="0.2">
      <c r="B82" s="178">
        <f>IF(F145&gt;10.76,"Achtung! Montage mit Seitenteil nur bis Glasstärke 10,76 mm möglich.",)</f>
        <v>0</v>
      </c>
      <c r="C82" s="179"/>
      <c r="D82" s="179"/>
      <c r="E82" s="179"/>
      <c r="F82" s="179"/>
      <c r="G82" s="179"/>
      <c r="H82" s="179"/>
      <c r="I82" s="180"/>
      <c r="K82" s="178">
        <f>IF(F145&gt;10.76,"Achtung! Montage mit Seitenteil nur bis Glasstärke 10,76 mm möglich.",)</f>
        <v>0</v>
      </c>
      <c r="L82" s="179"/>
      <c r="M82" s="179"/>
      <c r="N82" s="179"/>
      <c r="O82" s="179"/>
      <c r="P82" s="179"/>
      <c r="Q82" s="179"/>
      <c r="R82" s="180"/>
    </row>
    <row r="83" spans="2:18" s="20" customFormat="1" x14ac:dyDescent="0.2">
      <c r="B83" s="4" t="s">
        <v>17</v>
      </c>
      <c r="C83" s="143" t="s">
        <v>51</v>
      </c>
      <c r="D83" s="143"/>
      <c r="E83" s="143"/>
      <c r="F83" s="143"/>
      <c r="G83" s="143"/>
      <c r="H83" s="4" t="s">
        <v>17</v>
      </c>
      <c r="I83" s="24">
        <f>C145+80</f>
        <v>380</v>
      </c>
      <c r="K83" s="4" t="s">
        <v>17</v>
      </c>
      <c r="L83" s="143" t="s">
        <v>51</v>
      </c>
      <c r="M83" s="143"/>
      <c r="N83" s="143"/>
      <c r="O83" s="143"/>
      <c r="P83" s="143"/>
      <c r="Q83" s="4" t="s">
        <v>17</v>
      </c>
      <c r="R83" s="24">
        <f>C145+80</f>
        <v>380</v>
      </c>
    </row>
    <row r="84" spans="2:18" s="20" customFormat="1" x14ac:dyDescent="0.2">
      <c r="B84" s="32"/>
      <c r="C84" s="33"/>
      <c r="D84" s="33"/>
      <c r="E84" s="33"/>
      <c r="F84" s="33"/>
      <c r="G84" s="33"/>
      <c r="H84" s="33"/>
      <c r="I84" s="25"/>
      <c r="K84" s="32"/>
      <c r="L84" s="33"/>
      <c r="M84" s="33"/>
      <c r="N84" s="33"/>
      <c r="O84" s="33"/>
      <c r="P84" s="33"/>
      <c r="Q84" s="33"/>
      <c r="R84" s="25"/>
    </row>
    <row r="85" spans="2:18" s="20" customFormat="1" x14ac:dyDescent="0.2">
      <c r="B85" s="4" t="s">
        <v>53</v>
      </c>
      <c r="C85" s="161" t="s">
        <v>54</v>
      </c>
      <c r="D85" s="145"/>
      <c r="E85" s="145"/>
      <c r="F85" s="145"/>
      <c r="G85" s="145"/>
      <c r="H85" s="4" t="s">
        <v>53</v>
      </c>
      <c r="I85" s="25">
        <f>I80</f>
        <v>210</v>
      </c>
      <c r="K85" s="4" t="s">
        <v>53</v>
      </c>
      <c r="L85" s="161" t="s">
        <v>54</v>
      </c>
      <c r="M85" s="145"/>
      <c r="N85" s="145"/>
      <c r="O85" s="145"/>
      <c r="P85" s="145"/>
      <c r="Q85" s="4" t="s">
        <v>53</v>
      </c>
      <c r="R85" s="25">
        <f>R80</f>
        <v>120</v>
      </c>
    </row>
    <row r="86" spans="2:18" s="20" customFormat="1" x14ac:dyDescent="0.2">
      <c r="B86" s="67"/>
      <c r="C86" s="163" t="s">
        <v>72</v>
      </c>
      <c r="D86" s="163"/>
      <c r="E86" s="163"/>
      <c r="F86" s="163"/>
      <c r="G86" s="163"/>
      <c r="H86" s="68"/>
      <c r="I86" s="69"/>
      <c r="K86" s="67"/>
      <c r="L86" s="163" t="s">
        <v>72</v>
      </c>
      <c r="M86" s="163"/>
      <c r="N86" s="163"/>
      <c r="O86" s="163"/>
      <c r="P86" s="163"/>
      <c r="Q86" s="68"/>
      <c r="R86" s="69"/>
    </row>
    <row r="87" spans="2:18" s="20" customFormat="1" x14ac:dyDescent="0.2">
      <c r="B87" s="4" t="s">
        <v>55</v>
      </c>
      <c r="C87" s="145" t="s">
        <v>56</v>
      </c>
      <c r="D87" s="145"/>
      <c r="E87" s="145"/>
      <c r="F87" s="145"/>
      <c r="G87" s="162"/>
      <c r="H87" s="4" t="s">
        <v>55</v>
      </c>
      <c r="I87" s="25">
        <f>I83-I80</f>
        <v>170</v>
      </c>
      <c r="K87" s="4" t="s">
        <v>55</v>
      </c>
      <c r="L87" s="145" t="s">
        <v>56</v>
      </c>
      <c r="M87" s="145"/>
      <c r="N87" s="145"/>
      <c r="O87" s="145"/>
      <c r="P87" s="162"/>
      <c r="Q87" s="4" t="s">
        <v>55</v>
      </c>
      <c r="R87" s="25">
        <f>R83-R80</f>
        <v>260</v>
      </c>
    </row>
    <row r="88" spans="2:18" s="20" customFormat="1" x14ac:dyDescent="0.2">
      <c r="B88" s="144"/>
      <c r="C88" s="145"/>
      <c r="D88" s="145"/>
      <c r="E88" s="145"/>
      <c r="F88" s="145"/>
      <c r="G88" s="145"/>
      <c r="H88" s="145"/>
      <c r="I88" s="146"/>
      <c r="K88" s="144"/>
      <c r="L88" s="145"/>
      <c r="M88" s="145"/>
      <c r="N88" s="145"/>
      <c r="O88" s="145"/>
      <c r="P88" s="145"/>
      <c r="Q88" s="145"/>
      <c r="R88" s="146"/>
    </row>
    <row r="89" spans="2:18" s="20" customFormat="1" ht="15.75" thickBot="1" x14ac:dyDescent="0.3">
      <c r="B89" s="7" t="s">
        <v>19</v>
      </c>
      <c r="C89" s="184" t="s">
        <v>52</v>
      </c>
      <c r="D89" s="185"/>
      <c r="E89" s="185"/>
      <c r="F89" s="185"/>
      <c r="G89" s="186"/>
      <c r="H89" s="7" t="s">
        <v>19</v>
      </c>
      <c r="I89" s="29">
        <f>I83-I80-40</f>
        <v>130</v>
      </c>
      <c r="K89" s="7" t="s">
        <v>19</v>
      </c>
      <c r="L89" s="187" t="s">
        <v>59</v>
      </c>
      <c r="M89" s="188"/>
      <c r="N89" s="188"/>
      <c r="O89" s="188"/>
      <c r="P89" s="189"/>
      <c r="Q89" s="7" t="s">
        <v>19</v>
      </c>
      <c r="R89" s="30">
        <f>C145-R75+40</f>
        <v>40</v>
      </c>
    </row>
    <row r="90" spans="2:18" ht="15.75" thickBot="1" x14ac:dyDescent="0.3">
      <c r="B90" s="38"/>
      <c r="C90" s="31"/>
      <c r="D90" s="31"/>
      <c r="E90" s="31"/>
      <c r="F90" s="31"/>
      <c r="G90" s="31"/>
      <c r="H90" s="38"/>
      <c r="I90" s="39"/>
      <c r="K90" s="40"/>
      <c r="L90" s="41"/>
      <c r="M90" s="41"/>
      <c r="N90" s="41"/>
      <c r="O90" s="41"/>
      <c r="P90" s="41"/>
      <c r="Q90" s="40"/>
      <c r="R90" s="42"/>
    </row>
    <row r="91" spans="2:18" s="20" customFormat="1" x14ac:dyDescent="0.2">
      <c r="B91" s="125" t="s">
        <v>108</v>
      </c>
      <c r="C91" s="126"/>
      <c r="D91" s="126"/>
      <c r="E91" s="126"/>
      <c r="F91" s="126"/>
      <c r="G91" s="126"/>
      <c r="H91" s="126"/>
      <c r="I91" s="127"/>
      <c r="K91" s="125" t="s">
        <v>108</v>
      </c>
      <c r="L91" s="126"/>
      <c r="M91" s="126"/>
      <c r="N91" s="126"/>
      <c r="O91" s="126"/>
      <c r="P91" s="126"/>
      <c r="Q91" s="126"/>
      <c r="R91" s="127"/>
    </row>
    <row r="92" spans="2:18" s="20" customFormat="1" x14ac:dyDescent="0.2">
      <c r="B92" s="144"/>
      <c r="C92" s="145"/>
      <c r="D92" s="145"/>
      <c r="E92" s="145"/>
      <c r="F92" s="145"/>
      <c r="G92" s="145"/>
      <c r="H92" s="145"/>
      <c r="I92" s="146"/>
      <c r="K92" s="144"/>
      <c r="L92" s="145"/>
      <c r="M92" s="145"/>
      <c r="N92" s="145"/>
      <c r="O92" s="145"/>
      <c r="P92" s="145"/>
      <c r="Q92" s="145"/>
      <c r="R92" s="146"/>
    </row>
    <row r="93" spans="2:18" s="20" customFormat="1" x14ac:dyDescent="0.2">
      <c r="B93" s="4" t="s">
        <v>11</v>
      </c>
      <c r="C93" s="161" t="s">
        <v>30</v>
      </c>
      <c r="D93" s="145"/>
      <c r="E93" s="145"/>
      <c r="F93" s="145"/>
      <c r="G93" s="162"/>
      <c r="H93" s="4" t="s">
        <v>11</v>
      </c>
      <c r="I93" s="24">
        <f>C143-51</f>
        <v>2049</v>
      </c>
      <c r="K93" s="4" t="s">
        <v>11</v>
      </c>
      <c r="L93" s="161" t="s">
        <v>30</v>
      </c>
      <c r="M93" s="145"/>
      <c r="N93" s="145"/>
      <c r="O93" s="145"/>
      <c r="P93" s="162"/>
      <c r="Q93" s="4" t="s">
        <v>11</v>
      </c>
      <c r="R93" s="24">
        <f>C143-51</f>
        <v>2049</v>
      </c>
    </row>
    <row r="94" spans="2:18" s="20" customFormat="1" x14ac:dyDescent="0.2">
      <c r="B94" s="144"/>
      <c r="C94" s="145"/>
      <c r="D94" s="145"/>
      <c r="E94" s="145"/>
      <c r="F94" s="145"/>
      <c r="G94" s="145"/>
      <c r="H94" s="145"/>
      <c r="I94" s="146"/>
      <c r="K94" s="144"/>
      <c r="L94" s="145"/>
      <c r="M94" s="145"/>
      <c r="N94" s="145"/>
      <c r="O94" s="145"/>
      <c r="P94" s="145"/>
      <c r="Q94" s="145"/>
      <c r="R94" s="146"/>
    </row>
    <row r="95" spans="2:18" s="20" customFormat="1" x14ac:dyDescent="0.2">
      <c r="B95" s="4" t="s">
        <v>48</v>
      </c>
      <c r="C95" s="161" t="s">
        <v>47</v>
      </c>
      <c r="D95" s="145"/>
      <c r="E95" s="145"/>
      <c r="F95" s="145"/>
      <c r="G95" s="162"/>
      <c r="H95" s="4" t="s">
        <v>48</v>
      </c>
      <c r="I95" s="25">
        <f>C143-61</f>
        <v>2039</v>
      </c>
      <c r="K95" s="4" t="s">
        <v>48</v>
      </c>
      <c r="L95" s="161" t="s">
        <v>47</v>
      </c>
      <c r="M95" s="145"/>
      <c r="N95" s="145"/>
      <c r="O95" s="145"/>
      <c r="P95" s="162"/>
      <c r="Q95" s="4" t="s">
        <v>48</v>
      </c>
      <c r="R95" s="25">
        <f>C143-61</f>
        <v>2039</v>
      </c>
    </row>
    <row r="96" spans="2:18" s="20" customFormat="1" x14ac:dyDescent="0.2">
      <c r="B96" s="144"/>
      <c r="C96" s="145"/>
      <c r="D96" s="145"/>
      <c r="E96" s="145"/>
      <c r="F96" s="145"/>
      <c r="G96" s="145"/>
      <c r="H96" s="145"/>
      <c r="I96" s="146"/>
      <c r="K96" s="144"/>
      <c r="L96" s="145"/>
      <c r="M96" s="145"/>
      <c r="N96" s="145"/>
      <c r="O96" s="145"/>
      <c r="P96" s="145"/>
      <c r="Q96" s="145"/>
      <c r="R96" s="146"/>
    </row>
    <row r="97" spans="2:18" s="20" customFormat="1" x14ac:dyDescent="0.2">
      <c r="B97" s="165" t="s">
        <v>12</v>
      </c>
      <c r="C97" s="194"/>
      <c r="D97" s="145" t="s">
        <v>49</v>
      </c>
      <c r="E97" s="145"/>
      <c r="F97" s="145"/>
      <c r="G97" s="197"/>
      <c r="H97" s="165" t="s">
        <v>12</v>
      </c>
      <c r="I97" s="201">
        <f>(C145+80+40)/2</f>
        <v>210</v>
      </c>
      <c r="K97" s="165" t="s">
        <v>12</v>
      </c>
      <c r="L97" s="194"/>
      <c r="M97" s="145" t="s">
        <v>58</v>
      </c>
      <c r="N97" s="145"/>
      <c r="O97" s="145"/>
      <c r="P97" s="197"/>
      <c r="Q97" s="165" t="s">
        <v>12</v>
      </c>
      <c r="R97" s="201">
        <f>(C145+120+I143+I145+40)/2</f>
        <v>300</v>
      </c>
    </row>
    <row r="98" spans="2:18" s="20" customFormat="1" x14ac:dyDescent="0.2">
      <c r="B98" s="166"/>
      <c r="C98" s="195"/>
      <c r="D98" s="145">
        <v>2</v>
      </c>
      <c r="E98" s="145"/>
      <c r="F98" s="145"/>
      <c r="G98" s="198"/>
      <c r="H98" s="166"/>
      <c r="I98" s="200"/>
      <c r="K98" s="166"/>
      <c r="L98" s="195"/>
      <c r="M98" s="145">
        <v>2</v>
      </c>
      <c r="N98" s="145"/>
      <c r="O98" s="145"/>
      <c r="P98" s="198"/>
      <c r="Q98" s="166"/>
      <c r="R98" s="200"/>
    </row>
    <row r="99" spans="2:18" s="20" customFormat="1" x14ac:dyDescent="0.2">
      <c r="B99" s="144"/>
      <c r="C99" s="193"/>
      <c r="D99" s="193"/>
      <c r="E99" s="193"/>
      <c r="F99" s="193"/>
      <c r="G99" s="193"/>
      <c r="H99" s="145"/>
      <c r="I99" s="146"/>
      <c r="K99" s="144"/>
      <c r="L99" s="193"/>
      <c r="M99" s="193"/>
      <c r="N99" s="193"/>
      <c r="O99" s="193"/>
      <c r="P99" s="193"/>
      <c r="Q99" s="145"/>
      <c r="R99" s="146"/>
    </row>
    <row r="100" spans="2:18" s="20" customFormat="1" x14ac:dyDescent="0.2">
      <c r="B100" s="4" t="s">
        <v>15</v>
      </c>
      <c r="C100" s="143" t="s">
        <v>16</v>
      </c>
      <c r="D100" s="143"/>
      <c r="E100" s="143"/>
      <c r="F100" s="143"/>
      <c r="G100" s="143"/>
      <c r="H100" s="4" t="s">
        <v>15</v>
      </c>
      <c r="I100" s="26">
        <f>I93*I97*F145*0.0000025</f>
        <v>10.757250000000001</v>
      </c>
      <c r="K100" s="4" t="s">
        <v>15</v>
      </c>
      <c r="L100" s="143" t="s">
        <v>16</v>
      </c>
      <c r="M100" s="143"/>
      <c r="N100" s="143"/>
      <c r="O100" s="143"/>
      <c r="P100" s="143"/>
      <c r="Q100" s="4" t="s">
        <v>15</v>
      </c>
      <c r="R100" s="26">
        <f>R93*R97*F145*0.0000025</f>
        <v>15.367500000000001</v>
      </c>
    </row>
    <row r="101" spans="2:18" s="20" customFormat="1" x14ac:dyDescent="0.2">
      <c r="B101" s="53"/>
      <c r="C101" s="54"/>
      <c r="D101" s="54"/>
      <c r="E101" s="54"/>
      <c r="F101" s="54"/>
      <c r="G101" s="54"/>
      <c r="H101" s="54"/>
      <c r="I101" s="25"/>
      <c r="K101" s="53"/>
      <c r="L101" s="54"/>
      <c r="M101" s="54"/>
      <c r="N101" s="54"/>
      <c r="O101" s="54"/>
      <c r="P101" s="54"/>
      <c r="Q101" s="54"/>
      <c r="R101" s="25"/>
    </row>
    <row r="102" spans="2:18" s="20" customFormat="1" x14ac:dyDescent="0.2">
      <c r="B102" s="165" t="s">
        <v>50</v>
      </c>
      <c r="C102" s="196"/>
      <c r="D102" s="145" t="s">
        <v>49</v>
      </c>
      <c r="E102" s="145"/>
      <c r="F102" s="145"/>
      <c r="G102" s="197"/>
      <c r="H102" s="165" t="s">
        <v>50</v>
      </c>
      <c r="I102" s="199">
        <f>(C145+80+40)/2</f>
        <v>210</v>
      </c>
      <c r="K102" s="165" t="s">
        <v>50</v>
      </c>
      <c r="L102" s="196"/>
      <c r="M102" s="145" t="s">
        <v>57</v>
      </c>
      <c r="N102" s="145"/>
      <c r="O102" s="145"/>
      <c r="P102" s="197"/>
      <c r="Q102" s="165" t="s">
        <v>50</v>
      </c>
      <c r="R102" s="199">
        <f>(C145+40-I143-I145+40)/2</f>
        <v>120</v>
      </c>
    </row>
    <row r="103" spans="2:18" s="20" customFormat="1" x14ac:dyDescent="0.2">
      <c r="B103" s="166"/>
      <c r="C103" s="193"/>
      <c r="D103" s="145">
        <v>2</v>
      </c>
      <c r="E103" s="145"/>
      <c r="F103" s="145"/>
      <c r="G103" s="198"/>
      <c r="H103" s="166"/>
      <c r="I103" s="200"/>
      <c r="K103" s="166"/>
      <c r="L103" s="193"/>
      <c r="M103" s="145">
        <v>2</v>
      </c>
      <c r="N103" s="145"/>
      <c r="O103" s="145"/>
      <c r="P103" s="198"/>
      <c r="Q103" s="166"/>
      <c r="R103" s="200"/>
    </row>
    <row r="104" spans="2:18" s="20" customFormat="1" x14ac:dyDescent="0.2">
      <c r="B104" s="204">
        <f>IF(F145&gt;10.76,"Achtung! Montage mit Seitenteil nur bis Glasstärke 10,76 mm möglich.",)</f>
        <v>0</v>
      </c>
      <c r="C104" s="193"/>
      <c r="D104" s="193"/>
      <c r="E104" s="193"/>
      <c r="F104" s="193"/>
      <c r="G104" s="193"/>
      <c r="H104" s="193"/>
      <c r="I104" s="205"/>
      <c r="K104" s="204">
        <f>IF(F145&gt;10.76,"Achtung! Montage mit Seitenteil nur bis Glasstärke 10,76 mm möglich.",)</f>
        <v>0</v>
      </c>
      <c r="L104" s="193"/>
      <c r="M104" s="193"/>
      <c r="N104" s="193"/>
      <c r="O104" s="193"/>
      <c r="P104" s="193"/>
      <c r="Q104" s="193"/>
      <c r="R104" s="205"/>
    </row>
    <row r="105" spans="2:18" s="20" customFormat="1" x14ac:dyDescent="0.2">
      <c r="B105" s="4" t="s">
        <v>17</v>
      </c>
      <c r="C105" s="143" t="s">
        <v>51</v>
      </c>
      <c r="D105" s="143"/>
      <c r="E105" s="143"/>
      <c r="F105" s="143"/>
      <c r="G105" s="143"/>
      <c r="H105" s="4" t="s">
        <v>17</v>
      </c>
      <c r="I105" s="24">
        <f>C145+80</f>
        <v>380</v>
      </c>
      <c r="K105" s="4" t="s">
        <v>17</v>
      </c>
      <c r="L105" s="143" t="s">
        <v>51</v>
      </c>
      <c r="M105" s="143"/>
      <c r="N105" s="143"/>
      <c r="O105" s="143"/>
      <c r="P105" s="143"/>
      <c r="Q105" s="4" t="s">
        <v>17</v>
      </c>
      <c r="R105" s="24">
        <f>C145+80</f>
        <v>380</v>
      </c>
    </row>
    <row r="106" spans="2:18" s="20" customFormat="1" x14ac:dyDescent="0.2">
      <c r="B106" s="53"/>
      <c r="C106" s="54"/>
      <c r="D106" s="54"/>
      <c r="E106" s="54"/>
      <c r="F106" s="54"/>
      <c r="G106" s="54"/>
      <c r="H106" s="54"/>
      <c r="I106" s="25"/>
      <c r="K106" s="53"/>
      <c r="L106" s="54"/>
      <c r="M106" s="54"/>
      <c r="N106" s="54"/>
      <c r="O106" s="54"/>
      <c r="P106" s="54"/>
      <c r="Q106" s="54"/>
      <c r="R106" s="25"/>
    </row>
    <row r="107" spans="2:18" s="20" customFormat="1" x14ac:dyDescent="0.2">
      <c r="B107" s="4" t="s">
        <v>53</v>
      </c>
      <c r="C107" s="161" t="s">
        <v>54</v>
      </c>
      <c r="D107" s="145"/>
      <c r="E107" s="145"/>
      <c r="F107" s="145"/>
      <c r="G107" s="145"/>
      <c r="H107" s="4" t="s">
        <v>53</v>
      </c>
      <c r="I107" s="25">
        <f>I102</f>
        <v>210</v>
      </c>
      <c r="K107" s="4" t="s">
        <v>53</v>
      </c>
      <c r="L107" s="161" t="s">
        <v>54</v>
      </c>
      <c r="M107" s="145"/>
      <c r="N107" s="145"/>
      <c r="O107" s="145"/>
      <c r="P107" s="145"/>
      <c r="Q107" s="4" t="s">
        <v>53</v>
      </c>
      <c r="R107" s="25">
        <f>R102</f>
        <v>120</v>
      </c>
    </row>
    <row r="108" spans="2:18" s="20" customFormat="1" x14ac:dyDescent="0.2">
      <c r="B108" s="67"/>
      <c r="C108" s="163" t="s">
        <v>72</v>
      </c>
      <c r="D108" s="163"/>
      <c r="E108" s="163"/>
      <c r="F108" s="163"/>
      <c r="G108" s="163"/>
      <c r="H108" s="68"/>
      <c r="I108" s="69"/>
      <c r="K108" s="67"/>
      <c r="L108" s="163" t="s">
        <v>72</v>
      </c>
      <c r="M108" s="163"/>
      <c r="N108" s="163"/>
      <c r="O108" s="163"/>
      <c r="P108" s="163"/>
      <c r="Q108" s="68"/>
      <c r="R108" s="69"/>
    </row>
    <row r="109" spans="2:18" s="20" customFormat="1" x14ac:dyDescent="0.2">
      <c r="B109" s="4" t="s">
        <v>55</v>
      </c>
      <c r="C109" s="145" t="s">
        <v>56</v>
      </c>
      <c r="D109" s="145"/>
      <c r="E109" s="145"/>
      <c r="F109" s="145"/>
      <c r="G109" s="162"/>
      <c r="H109" s="4" t="s">
        <v>55</v>
      </c>
      <c r="I109" s="25">
        <f>I105-I102</f>
        <v>170</v>
      </c>
      <c r="K109" s="4" t="s">
        <v>55</v>
      </c>
      <c r="L109" s="145" t="s">
        <v>56</v>
      </c>
      <c r="M109" s="145"/>
      <c r="N109" s="145"/>
      <c r="O109" s="145"/>
      <c r="P109" s="162"/>
      <c r="Q109" s="4" t="s">
        <v>55</v>
      </c>
      <c r="R109" s="25">
        <f>R105-R102</f>
        <v>260</v>
      </c>
    </row>
    <row r="110" spans="2:18" s="20" customFormat="1" x14ac:dyDescent="0.2">
      <c r="B110" s="144"/>
      <c r="C110" s="145"/>
      <c r="D110" s="145"/>
      <c r="E110" s="145"/>
      <c r="F110" s="145"/>
      <c r="G110" s="145"/>
      <c r="H110" s="145"/>
      <c r="I110" s="146"/>
      <c r="K110" s="144"/>
      <c r="L110" s="145"/>
      <c r="M110" s="145"/>
      <c r="N110" s="145"/>
      <c r="O110" s="145"/>
      <c r="P110" s="145"/>
      <c r="Q110" s="145"/>
      <c r="R110" s="146"/>
    </row>
    <row r="111" spans="2:18" s="20" customFormat="1" ht="15.75" thickBot="1" x14ac:dyDescent="0.3">
      <c r="B111" s="7" t="s">
        <v>19</v>
      </c>
      <c r="C111" s="184" t="s">
        <v>52</v>
      </c>
      <c r="D111" s="185"/>
      <c r="E111" s="185"/>
      <c r="F111" s="185"/>
      <c r="G111" s="186"/>
      <c r="H111" s="7" t="s">
        <v>19</v>
      </c>
      <c r="I111" s="29">
        <f>I105-I102-40</f>
        <v>130</v>
      </c>
      <c r="K111" s="7" t="s">
        <v>19</v>
      </c>
      <c r="L111" s="187" t="s">
        <v>59</v>
      </c>
      <c r="M111" s="188"/>
      <c r="N111" s="188"/>
      <c r="O111" s="188"/>
      <c r="P111" s="189"/>
      <c r="Q111" s="7" t="s">
        <v>19</v>
      </c>
      <c r="R111" s="30">
        <f>C145-R97+40</f>
        <v>40</v>
      </c>
    </row>
    <row r="112" spans="2:18" ht="15.75" thickBot="1" x14ac:dyDescent="0.3">
      <c r="B112" s="38"/>
      <c r="C112" s="31"/>
      <c r="D112" s="31"/>
      <c r="E112" s="31"/>
      <c r="F112" s="31"/>
      <c r="G112" s="31"/>
      <c r="H112" s="38"/>
      <c r="I112" s="39"/>
      <c r="K112" s="40"/>
      <c r="L112" s="41"/>
      <c r="M112" s="41"/>
      <c r="N112" s="41"/>
      <c r="O112" s="41"/>
      <c r="P112" s="41"/>
      <c r="Q112" s="40"/>
      <c r="R112" s="42"/>
    </row>
    <row r="113" spans="2:18" x14ac:dyDescent="0.2">
      <c r="B113" s="190" t="s">
        <v>110</v>
      </c>
      <c r="C113" s="191"/>
      <c r="D113" s="191"/>
      <c r="E113" s="191"/>
      <c r="F113" s="191"/>
      <c r="G113" s="191"/>
      <c r="H113" s="191"/>
      <c r="I113" s="192"/>
      <c r="K113" s="125" t="s">
        <v>110</v>
      </c>
      <c r="L113" s="126"/>
      <c r="M113" s="126"/>
      <c r="N113" s="126"/>
      <c r="O113" s="126"/>
      <c r="P113" s="126"/>
      <c r="Q113" s="126"/>
      <c r="R113" s="127"/>
    </row>
    <row r="114" spans="2:18" x14ac:dyDescent="0.2">
      <c r="B114" s="118"/>
      <c r="C114" s="119"/>
      <c r="D114" s="119"/>
      <c r="E114" s="119"/>
      <c r="F114" s="119"/>
      <c r="G114" s="119"/>
      <c r="H114" s="119"/>
      <c r="I114" s="120"/>
      <c r="K114" s="128"/>
      <c r="L114" s="129"/>
      <c r="M114" s="129"/>
      <c r="N114" s="129"/>
      <c r="O114" s="129"/>
      <c r="P114" s="129"/>
      <c r="Q114" s="129"/>
      <c r="R114" s="130"/>
    </row>
    <row r="115" spans="2:18" x14ac:dyDescent="0.2">
      <c r="B115" s="4" t="s">
        <v>11</v>
      </c>
      <c r="C115" s="156" t="s">
        <v>30</v>
      </c>
      <c r="D115" s="119"/>
      <c r="E115" s="119"/>
      <c r="F115" s="119"/>
      <c r="G115" s="157"/>
      <c r="H115" s="4" t="s">
        <v>11</v>
      </c>
      <c r="I115" s="13">
        <f>C143-51</f>
        <v>2049</v>
      </c>
      <c r="K115" s="4" t="s">
        <v>11</v>
      </c>
      <c r="L115" s="156" t="s">
        <v>30</v>
      </c>
      <c r="M115" s="119"/>
      <c r="N115" s="119"/>
      <c r="O115" s="119"/>
      <c r="P115" s="157"/>
      <c r="Q115" s="4" t="s">
        <v>11</v>
      </c>
      <c r="R115" s="13">
        <f>C143-51</f>
        <v>2049</v>
      </c>
    </row>
    <row r="116" spans="2:18" x14ac:dyDescent="0.2">
      <c r="B116" s="118"/>
      <c r="C116" s="119"/>
      <c r="D116" s="119"/>
      <c r="E116" s="119"/>
      <c r="F116" s="119"/>
      <c r="G116" s="119"/>
      <c r="H116" s="119"/>
      <c r="I116" s="120"/>
      <c r="K116" s="118"/>
      <c r="L116" s="119"/>
      <c r="M116" s="119"/>
      <c r="N116" s="119"/>
      <c r="O116" s="119"/>
      <c r="P116" s="119"/>
      <c r="Q116" s="119"/>
      <c r="R116" s="120"/>
    </row>
    <row r="117" spans="2:18" x14ac:dyDescent="0.2">
      <c r="B117" s="4" t="s">
        <v>48</v>
      </c>
      <c r="C117" s="156" t="s">
        <v>47</v>
      </c>
      <c r="D117" s="119"/>
      <c r="E117" s="119"/>
      <c r="F117" s="119"/>
      <c r="G117" s="157"/>
      <c r="H117" s="4" t="s">
        <v>48</v>
      </c>
      <c r="I117" s="17">
        <f>C143-61</f>
        <v>2039</v>
      </c>
      <c r="K117" s="4" t="s">
        <v>48</v>
      </c>
      <c r="L117" s="156" t="s">
        <v>47</v>
      </c>
      <c r="M117" s="119"/>
      <c r="N117" s="119"/>
      <c r="O117" s="119"/>
      <c r="P117" s="157"/>
      <c r="Q117" s="4" t="s">
        <v>48</v>
      </c>
      <c r="R117" s="17">
        <f>C143-61</f>
        <v>2039</v>
      </c>
    </row>
    <row r="118" spans="2:18" x14ac:dyDescent="0.2">
      <c r="B118" s="118"/>
      <c r="C118" s="119"/>
      <c r="D118" s="119"/>
      <c r="E118" s="119"/>
      <c r="F118" s="119"/>
      <c r="G118" s="119"/>
      <c r="H118" s="119"/>
      <c r="I118" s="120"/>
      <c r="K118" s="118"/>
      <c r="L118" s="119"/>
      <c r="M118" s="119"/>
      <c r="N118" s="119"/>
      <c r="O118" s="119"/>
      <c r="P118" s="119"/>
      <c r="Q118" s="119"/>
      <c r="R118" s="120"/>
    </row>
    <row r="119" spans="2:18" x14ac:dyDescent="0.2">
      <c r="B119" s="165" t="s">
        <v>12</v>
      </c>
      <c r="C119" s="182"/>
      <c r="D119" s="119" t="s">
        <v>49</v>
      </c>
      <c r="E119" s="119"/>
      <c r="F119" s="119"/>
      <c r="G119" s="169"/>
      <c r="H119" s="165" t="s">
        <v>12</v>
      </c>
      <c r="I119" s="171">
        <f>(C145+80+40)/2</f>
        <v>210</v>
      </c>
      <c r="K119" s="165" t="s">
        <v>12</v>
      </c>
      <c r="L119" s="182"/>
      <c r="M119" s="119" t="s">
        <v>58</v>
      </c>
      <c r="N119" s="119"/>
      <c r="O119" s="119"/>
      <c r="P119" s="169"/>
      <c r="Q119" s="165" t="s">
        <v>12</v>
      </c>
      <c r="R119" s="171">
        <f>(C145+120+I143+I145+40)/2</f>
        <v>300</v>
      </c>
    </row>
    <row r="120" spans="2:18" x14ac:dyDescent="0.2">
      <c r="B120" s="166"/>
      <c r="C120" s="183"/>
      <c r="D120" s="119">
        <v>2</v>
      </c>
      <c r="E120" s="119"/>
      <c r="F120" s="119"/>
      <c r="G120" s="170"/>
      <c r="H120" s="166"/>
      <c r="I120" s="168"/>
      <c r="K120" s="166"/>
      <c r="L120" s="183"/>
      <c r="M120" s="119">
        <v>2</v>
      </c>
      <c r="N120" s="119"/>
      <c r="O120" s="119"/>
      <c r="P120" s="170"/>
      <c r="Q120" s="166"/>
      <c r="R120" s="168"/>
    </row>
    <row r="121" spans="2:18" x14ac:dyDescent="0.2">
      <c r="B121" s="118"/>
      <c r="C121" s="164"/>
      <c r="D121" s="164"/>
      <c r="E121" s="164"/>
      <c r="F121" s="164"/>
      <c r="G121" s="164"/>
      <c r="H121" s="119"/>
      <c r="I121" s="120"/>
      <c r="K121" s="118"/>
      <c r="L121" s="164"/>
      <c r="M121" s="164"/>
      <c r="N121" s="164"/>
      <c r="O121" s="164"/>
      <c r="P121" s="164"/>
      <c r="Q121" s="119"/>
      <c r="R121" s="120"/>
    </row>
    <row r="122" spans="2:18" x14ac:dyDescent="0.2">
      <c r="B122" s="4" t="s">
        <v>15</v>
      </c>
      <c r="C122" s="117" t="s">
        <v>16</v>
      </c>
      <c r="D122" s="117"/>
      <c r="E122" s="117"/>
      <c r="F122" s="117"/>
      <c r="G122" s="117"/>
      <c r="H122" s="4" t="s">
        <v>15</v>
      </c>
      <c r="I122" s="15">
        <f>I115*I119*F145*0.0000025</f>
        <v>10.757250000000001</v>
      </c>
      <c r="K122" s="4" t="s">
        <v>15</v>
      </c>
      <c r="L122" s="117" t="s">
        <v>16</v>
      </c>
      <c r="M122" s="117"/>
      <c r="N122" s="117"/>
      <c r="O122" s="117"/>
      <c r="P122" s="117"/>
      <c r="Q122" s="4" t="s">
        <v>15</v>
      </c>
      <c r="R122" s="15">
        <f>R115*R119*F145*0.0000025</f>
        <v>15.367500000000001</v>
      </c>
    </row>
    <row r="123" spans="2:18" x14ac:dyDescent="0.2">
      <c r="B123" s="5"/>
      <c r="C123" s="6"/>
      <c r="D123" s="6"/>
      <c r="E123" s="6"/>
      <c r="F123" s="6"/>
      <c r="G123" s="6"/>
      <c r="H123" s="6"/>
      <c r="I123" s="17"/>
      <c r="K123" s="5"/>
      <c r="L123" s="6"/>
      <c r="M123" s="6"/>
      <c r="N123" s="6"/>
      <c r="O123" s="6"/>
      <c r="P123" s="6"/>
      <c r="Q123" s="6"/>
      <c r="R123" s="17"/>
    </row>
    <row r="124" spans="2:18" x14ac:dyDescent="0.2">
      <c r="B124" s="165" t="s">
        <v>50</v>
      </c>
      <c r="C124" s="181"/>
      <c r="D124" s="119" t="s">
        <v>49</v>
      </c>
      <c r="E124" s="119"/>
      <c r="F124" s="119"/>
      <c r="G124" s="169"/>
      <c r="H124" s="165" t="s">
        <v>50</v>
      </c>
      <c r="I124" s="167">
        <f>(C145+80+40)/2</f>
        <v>210</v>
      </c>
      <c r="K124" s="165" t="s">
        <v>50</v>
      </c>
      <c r="L124" s="181"/>
      <c r="M124" s="119" t="s">
        <v>57</v>
      </c>
      <c r="N124" s="119"/>
      <c r="O124" s="119"/>
      <c r="P124" s="169"/>
      <c r="Q124" s="165" t="s">
        <v>50</v>
      </c>
      <c r="R124" s="167">
        <f>(C145+40-I143-I145+40)/2</f>
        <v>120</v>
      </c>
    </row>
    <row r="125" spans="2:18" x14ac:dyDescent="0.2">
      <c r="B125" s="166"/>
      <c r="C125" s="164"/>
      <c r="D125" s="119">
        <v>2</v>
      </c>
      <c r="E125" s="119"/>
      <c r="F125" s="119"/>
      <c r="G125" s="170"/>
      <c r="H125" s="166"/>
      <c r="I125" s="168"/>
      <c r="K125" s="166"/>
      <c r="L125" s="164"/>
      <c r="M125" s="119">
        <v>2</v>
      </c>
      <c r="N125" s="119"/>
      <c r="O125" s="119"/>
      <c r="P125" s="170"/>
      <c r="Q125" s="166"/>
      <c r="R125" s="168"/>
    </row>
    <row r="126" spans="2:18" x14ac:dyDescent="0.2">
      <c r="B126" s="178">
        <f>IF(F145&gt;10.76,"Achtung! Montage mit Seitenteil nur bis Glasstärke 10,76 mm möglich.",)</f>
        <v>0</v>
      </c>
      <c r="C126" s="179"/>
      <c r="D126" s="179"/>
      <c r="E126" s="179"/>
      <c r="F126" s="179"/>
      <c r="G126" s="179"/>
      <c r="H126" s="179"/>
      <c r="I126" s="180"/>
      <c r="K126" s="178">
        <f>IF(F145&gt;10.76,"Achtung! Montage mit Seitenteil nur bis Glasstärke 10,76 mm möglich.",)</f>
        <v>0</v>
      </c>
      <c r="L126" s="179"/>
      <c r="M126" s="179"/>
      <c r="N126" s="179"/>
      <c r="O126" s="179"/>
      <c r="P126" s="179"/>
      <c r="Q126" s="179"/>
      <c r="R126" s="180"/>
    </row>
    <row r="127" spans="2:18" x14ac:dyDescent="0.2">
      <c r="B127" s="4" t="s">
        <v>17</v>
      </c>
      <c r="C127" s="117" t="s">
        <v>51</v>
      </c>
      <c r="D127" s="117"/>
      <c r="E127" s="117"/>
      <c r="F127" s="117"/>
      <c r="G127" s="117"/>
      <c r="H127" s="4" t="s">
        <v>17</v>
      </c>
      <c r="I127" s="13">
        <f>C145+80</f>
        <v>380</v>
      </c>
      <c r="K127" s="4" t="s">
        <v>17</v>
      </c>
      <c r="L127" s="117" t="s">
        <v>51</v>
      </c>
      <c r="M127" s="117"/>
      <c r="N127" s="117"/>
      <c r="O127" s="117"/>
      <c r="P127" s="117"/>
      <c r="Q127" s="4" t="s">
        <v>17</v>
      </c>
      <c r="R127" s="13">
        <f>C145+80</f>
        <v>380</v>
      </c>
    </row>
    <row r="128" spans="2:18" x14ac:dyDescent="0.2">
      <c r="B128" s="5"/>
      <c r="C128" s="119"/>
      <c r="D128" s="119"/>
      <c r="E128" s="119"/>
      <c r="F128" s="119"/>
      <c r="G128" s="119"/>
      <c r="H128" s="6"/>
      <c r="I128" s="17"/>
      <c r="K128" s="5"/>
      <c r="L128" s="6"/>
      <c r="M128" s="6"/>
      <c r="N128" s="6"/>
      <c r="O128" s="6"/>
      <c r="P128" s="6"/>
      <c r="Q128" s="6"/>
      <c r="R128" s="17"/>
    </row>
    <row r="129" spans="2:18" x14ac:dyDescent="0.2">
      <c r="B129" s="4" t="s">
        <v>53</v>
      </c>
      <c r="C129" s="156" t="s">
        <v>54</v>
      </c>
      <c r="D129" s="119"/>
      <c r="E129" s="119"/>
      <c r="F129" s="119"/>
      <c r="G129" s="119"/>
      <c r="H129" s="4" t="s">
        <v>53</v>
      </c>
      <c r="I129" s="17">
        <f>I124</f>
        <v>210</v>
      </c>
      <c r="K129" s="4" t="s">
        <v>53</v>
      </c>
      <c r="L129" s="156" t="s">
        <v>54</v>
      </c>
      <c r="M129" s="119"/>
      <c r="N129" s="119"/>
      <c r="O129" s="119"/>
      <c r="P129" s="119"/>
      <c r="Q129" s="4" t="s">
        <v>53</v>
      </c>
      <c r="R129" s="17">
        <f>R124</f>
        <v>120</v>
      </c>
    </row>
    <row r="130" spans="2:18" x14ac:dyDescent="0.2">
      <c r="B130" s="64"/>
      <c r="C130" s="163" t="s">
        <v>72</v>
      </c>
      <c r="D130" s="163"/>
      <c r="E130" s="163"/>
      <c r="F130" s="163"/>
      <c r="G130" s="163"/>
      <c r="H130" s="65"/>
      <c r="I130" s="66"/>
      <c r="K130" s="64"/>
      <c r="L130" s="163" t="s">
        <v>72</v>
      </c>
      <c r="M130" s="163"/>
      <c r="N130" s="163"/>
      <c r="O130" s="163"/>
      <c r="P130" s="163"/>
      <c r="Q130" s="65"/>
      <c r="R130" s="66"/>
    </row>
    <row r="131" spans="2:18" x14ac:dyDescent="0.2">
      <c r="B131" s="4" t="s">
        <v>55</v>
      </c>
      <c r="C131" s="119" t="s">
        <v>56</v>
      </c>
      <c r="D131" s="119"/>
      <c r="E131" s="119"/>
      <c r="F131" s="119"/>
      <c r="G131" s="157"/>
      <c r="H131" s="4" t="s">
        <v>55</v>
      </c>
      <c r="I131" s="17">
        <f>I127-I124</f>
        <v>170</v>
      </c>
      <c r="K131" s="4" t="s">
        <v>55</v>
      </c>
      <c r="L131" s="119" t="s">
        <v>56</v>
      </c>
      <c r="M131" s="119"/>
      <c r="N131" s="119"/>
      <c r="O131" s="119"/>
      <c r="P131" s="157"/>
      <c r="Q131" s="4" t="s">
        <v>55</v>
      </c>
      <c r="R131" s="17">
        <f>R127-R129</f>
        <v>260</v>
      </c>
    </row>
    <row r="132" spans="2:18" x14ac:dyDescent="0.2">
      <c r="B132" s="118"/>
      <c r="C132" s="119"/>
      <c r="D132" s="119"/>
      <c r="E132" s="119"/>
      <c r="F132" s="119"/>
      <c r="G132" s="119"/>
      <c r="H132" s="119"/>
      <c r="I132" s="120"/>
      <c r="K132" s="118"/>
      <c r="L132" s="119"/>
      <c r="M132" s="119"/>
      <c r="N132" s="119"/>
      <c r="O132" s="119"/>
      <c r="P132" s="119"/>
      <c r="Q132" s="119"/>
      <c r="R132" s="120"/>
    </row>
    <row r="133" spans="2:18" ht="15.75" thickBot="1" x14ac:dyDescent="0.3">
      <c r="B133" s="7" t="s">
        <v>19</v>
      </c>
      <c r="C133" s="172" t="s">
        <v>52</v>
      </c>
      <c r="D133" s="173"/>
      <c r="E133" s="173"/>
      <c r="F133" s="173"/>
      <c r="G133" s="174"/>
      <c r="H133" s="7" t="s">
        <v>19</v>
      </c>
      <c r="I133" s="12">
        <f>I127-I124-40</f>
        <v>130</v>
      </c>
      <c r="K133" s="7" t="s">
        <v>19</v>
      </c>
      <c r="L133" s="175" t="s">
        <v>59</v>
      </c>
      <c r="M133" s="176"/>
      <c r="N133" s="176"/>
      <c r="O133" s="176"/>
      <c r="P133" s="177"/>
      <c r="Q133" s="7" t="s">
        <v>19</v>
      </c>
      <c r="R133" s="18">
        <f>C145-R119+40</f>
        <v>40</v>
      </c>
    </row>
    <row r="135" spans="2:18" x14ac:dyDescent="0.2">
      <c r="B135" s="122" t="s">
        <v>66</v>
      </c>
      <c r="C135" s="122"/>
      <c r="D135" s="122"/>
      <c r="E135" s="122"/>
      <c r="F135" s="122"/>
      <c r="G135" s="122"/>
      <c r="H135" s="122"/>
      <c r="I135" s="122"/>
      <c r="J135" s="122"/>
      <c r="K135" s="122"/>
      <c r="L135" s="122"/>
      <c r="M135" s="122"/>
      <c r="N135" s="122"/>
      <c r="O135" s="122"/>
      <c r="P135" s="122"/>
      <c r="Q135" s="122"/>
      <c r="R135" s="122"/>
    </row>
    <row r="137" spans="2:18" x14ac:dyDescent="0.2">
      <c r="B137" s="152" t="s">
        <v>67</v>
      </c>
      <c r="C137" s="152"/>
      <c r="D137" s="152"/>
      <c r="E137" s="152"/>
      <c r="F137" s="152"/>
      <c r="G137" s="152"/>
      <c r="H137" s="152"/>
      <c r="I137" s="152"/>
      <c r="J137" s="152"/>
      <c r="K137" s="152"/>
      <c r="L137" s="152"/>
      <c r="M137" s="152"/>
      <c r="N137" s="152"/>
      <c r="O137" s="152"/>
      <c r="P137" s="152"/>
      <c r="Q137" s="152"/>
      <c r="R137" s="152"/>
    </row>
    <row r="139" spans="2:18" x14ac:dyDescent="0.2">
      <c r="B139" s="124" t="s">
        <v>69</v>
      </c>
      <c r="C139" s="124"/>
      <c r="D139" s="124"/>
      <c r="E139" s="124"/>
      <c r="F139" s="124"/>
      <c r="G139" s="124"/>
      <c r="H139" s="124"/>
      <c r="I139" s="124"/>
      <c r="J139" s="124"/>
      <c r="K139" s="124"/>
      <c r="L139" s="124"/>
      <c r="M139" s="124"/>
      <c r="N139" s="124"/>
      <c r="O139" s="124"/>
      <c r="P139" s="124"/>
      <c r="Q139" s="124"/>
      <c r="R139" s="124"/>
    </row>
    <row r="141" spans="2:18" x14ac:dyDescent="0.2">
      <c r="B141" s="115" t="s">
        <v>68</v>
      </c>
      <c r="C141" s="115"/>
      <c r="D141" s="115"/>
      <c r="E141" s="115"/>
      <c r="F141" s="115"/>
      <c r="G141" s="115"/>
      <c r="H141" s="115"/>
      <c r="I141" s="115"/>
      <c r="J141" s="115"/>
      <c r="K141" s="115"/>
      <c r="L141" s="115"/>
      <c r="M141" s="115"/>
      <c r="N141" s="115"/>
      <c r="O141" s="115"/>
      <c r="P141" s="115"/>
      <c r="Q141" s="115"/>
      <c r="R141" s="115"/>
    </row>
    <row r="143" spans="2:18" x14ac:dyDescent="0.2">
      <c r="B143" s="1" t="s">
        <v>0</v>
      </c>
      <c r="C143" s="2">
        <f>SUM(Startseite!D33)</f>
        <v>2100</v>
      </c>
      <c r="D143" s="3"/>
      <c r="E143" s="1" t="s">
        <v>1</v>
      </c>
      <c r="F143" s="2">
        <f>SUM(Startseite!K33)</f>
        <v>10</v>
      </c>
      <c r="H143" s="1" t="s">
        <v>2</v>
      </c>
      <c r="I143" s="2">
        <f>SUM(Startseite!K36)</f>
        <v>80</v>
      </c>
    </row>
    <row r="145" spans="2:9" x14ac:dyDescent="0.2">
      <c r="B145" s="1" t="s">
        <v>3</v>
      </c>
      <c r="C145" s="2">
        <f>SUM(Startseite!D35)</f>
        <v>300</v>
      </c>
      <c r="E145" s="1" t="s">
        <v>6</v>
      </c>
      <c r="F145" s="2">
        <f>SUM(Startseite!D37)</f>
        <v>10</v>
      </c>
      <c r="H145" s="1" t="s">
        <v>8</v>
      </c>
      <c r="I145" s="2">
        <f>SUM(Startseite!K38)</f>
        <v>60</v>
      </c>
    </row>
  </sheetData>
  <sheetProtection algorithmName="SHA-512" hashValue="5mZPS3oRPwTsgP+qxWam673yOku66eoyKMVLEgTjCDk5wb5I1u93EYQcVt8vd4WJaMhdYhBXOYp3SoGqOO9EcA==" saltValue="/1j2x+NpwOmvLCuSbNcbwQ==" spinCount="100000" sheet="1" objects="1" scenarios="1"/>
  <mergeCells count="249">
    <mergeCell ref="B22:I22"/>
    <mergeCell ref="K22:R22"/>
    <mergeCell ref="B11:C11"/>
    <mergeCell ref="B137:R137"/>
    <mergeCell ref="B139:R139"/>
    <mergeCell ref="B141:R141"/>
    <mergeCell ref="B20:I20"/>
    <mergeCell ref="K20:R20"/>
    <mergeCell ref="B21:R21"/>
    <mergeCell ref="C107:G107"/>
    <mergeCell ref="L107:P107"/>
    <mergeCell ref="C109:G109"/>
    <mergeCell ref="L109:P109"/>
    <mergeCell ref="B110:I110"/>
    <mergeCell ref="K110:R110"/>
    <mergeCell ref="C111:G111"/>
    <mergeCell ref="L111:P111"/>
    <mergeCell ref="B135:R135"/>
    <mergeCell ref="P102:P103"/>
    <mergeCell ref="Q102:Q103"/>
    <mergeCell ref="R102:R103"/>
    <mergeCell ref="D103:F103"/>
    <mergeCell ref="M103:O103"/>
    <mergeCell ref="B104:I104"/>
    <mergeCell ref="K104:R104"/>
    <mergeCell ref="C105:G105"/>
    <mergeCell ref="L105:P105"/>
    <mergeCell ref="D97:F97"/>
    <mergeCell ref="G97:G98"/>
    <mergeCell ref="H97:H98"/>
    <mergeCell ref="I97:I98"/>
    <mergeCell ref="K97:K98"/>
    <mergeCell ref="L97:L98"/>
    <mergeCell ref="M97:O97"/>
    <mergeCell ref="B102:B103"/>
    <mergeCell ref="C102:C103"/>
    <mergeCell ref="D102:F102"/>
    <mergeCell ref="G102:G103"/>
    <mergeCell ref="H102:H103"/>
    <mergeCell ref="I102:I103"/>
    <mergeCell ref="K102:K103"/>
    <mergeCell ref="L102:L103"/>
    <mergeCell ref="M102:O102"/>
    <mergeCell ref="H53:H54"/>
    <mergeCell ref="I53:I54"/>
    <mergeCell ref="D54:F54"/>
    <mergeCell ref="M54:O54"/>
    <mergeCell ref="P97:P98"/>
    <mergeCell ref="B55:I55"/>
    <mergeCell ref="K55:R55"/>
    <mergeCell ref="C56:G56"/>
    <mergeCell ref="L56:P56"/>
    <mergeCell ref="K53:K54"/>
    <mergeCell ref="L53:L54"/>
    <mergeCell ref="K58:K59"/>
    <mergeCell ref="L58:L59"/>
    <mergeCell ref="M58:O58"/>
    <mergeCell ref="P58:P59"/>
    <mergeCell ref="Q58:Q59"/>
    <mergeCell ref="R58:R59"/>
    <mergeCell ref="M59:O59"/>
    <mergeCell ref="B58:B59"/>
    <mergeCell ref="C58:C59"/>
    <mergeCell ref="Q97:Q98"/>
    <mergeCell ref="R97:R98"/>
    <mergeCell ref="D98:F98"/>
    <mergeCell ref="M98:O98"/>
    <mergeCell ref="B39:I39"/>
    <mergeCell ref="K39:R39"/>
    <mergeCell ref="B47:I47"/>
    <mergeCell ref="K47:R47"/>
    <mergeCell ref="C51:G51"/>
    <mergeCell ref="L51:P51"/>
    <mergeCell ref="B52:I52"/>
    <mergeCell ref="K52:R52"/>
    <mergeCell ref="M53:O53"/>
    <mergeCell ref="P53:P54"/>
    <mergeCell ref="Q53:Q54"/>
    <mergeCell ref="R53:R54"/>
    <mergeCell ref="B48:I48"/>
    <mergeCell ref="K48:R48"/>
    <mergeCell ref="C49:G49"/>
    <mergeCell ref="L49:P49"/>
    <mergeCell ref="B50:I50"/>
    <mergeCell ref="K50:R50"/>
    <mergeCell ref="B41:I45"/>
    <mergeCell ref="K41:R45"/>
    <mergeCell ref="B53:B54"/>
    <mergeCell ref="C53:C54"/>
    <mergeCell ref="D53:F53"/>
    <mergeCell ref="G53:G54"/>
    <mergeCell ref="D58:F58"/>
    <mergeCell ref="G58:G59"/>
    <mergeCell ref="H58:H59"/>
    <mergeCell ref="I58:I59"/>
    <mergeCell ref="D59:F59"/>
    <mergeCell ref="C65:G65"/>
    <mergeCell ref="L65:P65"/>
    <mergeCell ref="B66:I66"/>
    <mergeCell ref="K66:R66"/>
    <mergeCell ref="C67:G67"/>
    <mergeCell ref="L67:P67"/>
    <mergeCell ref="B60:I60"/>
    <mergeCell ref="K60:R60"/>
    <mergeCell ref="C61:G61"/>
    <mergeCell ref="L61:P61"/>
    <mergeCell ref="C63:G63"/>
    <mergeCell ref="L63:P63"/>
    <mergeCell ref="C71:G71"/>
    <mergeCell ref="L71:P71"/>
    <mergeCell ref="B72:I72"/>
    <mergeCell ref="K72:R72"/>
    <mergeCell ref="C73:G73"/>
    <mergeCell ref="L73:P73"/>
    <mergeCell ref="B68:I68"/>
    <mergeCell ref="K68:R68"/>
    <mergeCell ref="B69:I69"/>
    <mergeCell ref="K69:R69"/>
    <mergeCell ref="B70:I70"/>
    <mergeCell ref="K70:R70"/>
    <mergeCell ref="M75:O75"/>
    <mergeCell ref="P75:P76"/>
    <mergeCell ref="Q75:Q76"/>
    <mergeCell ref="R75:R76"/>
    <mergeCell ref="D76:F76"/>
    <mergeCell ref="M76:O76"/>
    <mergeCell ref="B74:I74"/>
    <mergeCell ref="K74:R74"/>
    <mergeCell ref="B75:B76"/>
    <mergeCell ref="C75:C76"/>
    <mergeCell ref="D75:F75"/>
    <mergeCell ref="G75:G76"/>
    <mergeCell ref="H75:H76"/>
    <mergeCell ref="I75:I76"/>
    <mergeCell ref="K75:K76"/>
    <mergeCell ref="L75:L76"/>
    <mergeCell ref="B77:I77"/>
    <mergeCell ref="K77:R77"/>
    <mergeCell ref="C78:G78"/>
    <mergeCell ref="L78:P78"/>
    <mergeCell ref="B80:B81"/>
    <mergeCell ref="C80:C81"/>
    <mergeCell ref="D80:F80"/>
    <mergeCell ref="G80:G81"/>
    <mergeCell ref="H80:H81"/>
    <mergeCell ref="I80:I81"/>
    <mergeCell ref="C85:G85"/>
    <mergeCell ref="L85:P85"/>
    <mergeCell ref="C87:G87"/>
    <mergeCell ref="L87:P87"/>
    <mergeCell ref="B88:I88"/>
    <mergeCell ref="K88:R88"/>
    <mergeCell ref="D81:F81"/>
    <mergeCell ref="M81:O81"/>
    <mergeCell ref="B82:I82"/>
    <mergeCell ref="K82:R82"/>
    <mergeCell ref="C83:G83"/>
    <mergeCell ref="L83:P83"/>
    <mergeCell ref="K80:K81"/>
    <mergeCell ref="L80:L81"/>
    <mergeCell ref="M80:O80"/>
    <mergeCell ref="P80:P81"/>
    <mergeCell ref="Q80:Q81"/>
    <mergeCell ref="R80:R81"/>
    <mergeCell ref="C89:G89"/>
    <mergeCell ref="L89:P89"/>
    <mergeCell ref="B113:I113"/>
    <mergeCell ref="K113:R113"/>
    <mergeCell ref="B114:I114"/>
    <mergeCell ref="K114:R114"/>
    <mergeCell ref="B91:I91"/>
    <mergeCell ref="K91:R91"/>
    <mergeCell ref="B92:I92"/>
    <mergeCell ref="K92:R92"/>
    <mergeCell ref="C93:G93"/>
    <mergeCell ref="L93:P93"/>
    <mergeCell ref="B94:I94"/>
    <mergeCell ref="K94:R94"/>
    <mergeCell ref="C95:G95"/>
    <mergeCell ref="L95:P95"/>
    <mergeCell ref="B96:I96"/>
    <mergeCell ref="K96:R96"/>
    <mergeCell ref="B99:I99"/>
    <mergeCell ref="K99:R99"/>
    <mergeCell ref="C100:G100"/>
    <mergeCell ref="L100:P100"/>
    <mergeCell ref="B97:B98"/>
    <mergeCell ref="C97:C98"/>
    <mergeCell ref="C119:C120"/>
    <mergeCell ref="D119:F119"/>
    <mergeCell ref="G119:G120"/>
    <mergeCell ref="H119:H120"/>
    <mergeCell ref="I119:I120"/>
    <mergeCell ref="K119:K120"/>
    <mergeCell ref="L119:L120"/>
    <mergeCell ref="C115:G115"/>
    <mergeCell ref="L115:P115"/>
    <mergeCell ref="B116:I116"/>
    <mergeCell ref="K116:R116"/>
    <mergeCell ref="C117:G117"/>
    <mergeCell ref="L117:P117"/>
    <mergeCell ref="C133:G133"/>
    <mergeCell ref="L133:P133"/>
    <mergeCell ref="C129:G129"/>
    <mergeCell ref="L129:P129"/>
    <mergeCell ref="C131:G131"/>
    <mergeCell ref="L131:P131"/>
    <mergeCell ref="B132:I132"/>
    <mergeCell ref="K132:R132"/>
    <mergeCell ref="D125:F125"/>
    <mergeCell ref="M125:O125"/>
    <mergeCell ref="B126:I126"/>
    <mergeCell ref="K126:R126"/>
    <mergeCell ref="C127:G127"/>
    <mergeCell ref="L127:P127"/>
    <mergeCell ref="K124:K125"/>
    <mergeCell ref="L124:L125"/>
    <mergeCell ref="M124:O124"/>
    <mergeCell ref="P124:P125"/>
    <mergeCell ref="Q124:Q125"/>
    <mergeCell ref="R124:R125"/>
    <mergeCell ref="B124:B125"/>
    <mergeCell ref="C124:C125"/>
    <mergeCell ref="D124:F124"/>
    <mergeCell ref="G124:G125"/>
    <mergeCell ref="L130:P130"/>
    <mergeCell ref="C128:G128"/>
    <mergeCell ref="C108:G108"/>
    <mergeCell ref="L108:P108"/>
    <mergeCell ref="C86:G86"/>
    <mergeCell ref="L86:P86"/>
    <mergeCell ref="C64:G64"/>
    <mergeCell ref="L64:P64"/>
    <mergeCell ref="C130:G130"/>
    <mergeCell ref="B121:I121"/>
    <mergeCell ref="K121:R121"/>
    <mergeCell ref="C122:G122"/>
    <mergeCell ref="L122:P122"/>
    <mergeCell ref="H124:H125"/>
    <mergeCell ref="I124:I125"/>
    <mergeCell ref="M119:O119"/>
    <mergeCell ref="P119:P120"/>
    <mergeCell ref="Q119:Q120"/>
    <mergeCell ref="R119:R120"/>
    <mergeCell ref="D120:F120"/>
    <mergeCell ref="M120:O120"/>
    <mergeCell ref="B118:I118"/>
    <mergeCell ref="K118:R118"/>
    <mergeCell ref="B119:B120"/>
  </mergeCells>
  <conditionalFormatting sqref="B126:I126 K126:R126 B104:I104 K104:R104 B82:I82 K82:R82 B60:I60 K60:R60">
    <cfRule type="containsText" dxfId="35" priority="21" operator="containsText" text="Achtung! Montage mit Seitenteil nur bis Glasstärke 10,76 mm möglich.">
      <formula>NOT(ISERROR(SEARCH("Achtung! Montage mit Seitenteil nur bis Glasstärke 10,76 mm möglich.",B60)))</formula>
    </cfRule>
  </conditionalFormatting>
  <conditionalFormatting sqref="I53:I54 R53:R54">
    <cfRule type="cellIs" dxfId="34" priority="20" operator="lessThan">
      <formula>575</formula>
    </cfRule>
  </conditionalFormatting>
  <conditionalFormatting sqref="I75:I76 R75:R76">
    <cfRule type="cellIs" dxfId="33" priority="19" operator="lessThan">
      <formula>765</formula>
    </cfRule>
  </conditionalFormatting>
  <conditionalFormatting sqref="I97:I98 R97:R98 I119:I120 R119:R120">
    <cfRule type="cellIs" dxfId="32" priority="18" operator="lessThan">
      <formula>875</formula>
    </cfRule>
  </conditionalFormatting>
  <conditionalFormatting sqref="I56 R56">
    <cfRule type="cellIs" dxfId="31" priority="7" operator="greaterThan">
      <formula>60</formula>
    </cfRule>
    <cfRule type="cellIs" dxfId="30" priority="13" operator="between">
      <formula>55</formula>
      <formula>60</formula>
    </cfRule>
    <cfRule type="cellIs" dxfId="29" priority="17" operator="lessThan">
      <formula>55</formula>
    </cfRule>
  </conditionalFormatting>
  <conditionalFormatting sqref="I100 R100">
    <cfRule type="cellIs" dxfId="28" priority="8" operator="greaterThan">
      <formula>120</formula>
    </cfRule>
    <cfRule type="cellIs" dxfId="27" priority="15" operator="lessThan">
      <formula>115</formula>
    </cfRule>
  </conditionalFormatting>
  <conditionalFormatting sqref="I122 R122">
    <cfRule type="cellIs" dxfId="26" priority="6" operator="greaterThan">
      <formula>150</formula>
    </cfRule>
    <cfRule type="cellIs" dxfId="25" priority="10" operator="between">
      <formula>145</formula>
      <formula>150</formula>
    </cfRule>
    <cfRule type="cellIs" dxfId="24" priority="14" operator="lessThan">
      <formula>145</formula>
    </cfRule>
  </conditionalFormatting>
  <conditionalFormatting sqref="R100 I100">
    <cfRule type="cellIs" dxfId="23" priority="11" operator="between">
      <formula>115</formula>
      <formula>120</formula>
    </cfRule>
  </conditionalFormatting>
  <conditionalFormatting sqref="I61 R61 I83 R83 I105 R105 I127 R127">
    <cfRule type="cellIs" dxfId="22" priority="5" operator="greaterThan">
      <formula>6000</formula>
    </cfRule>
  </conditionalFormatting>
  <conditionalFormatting sqref="K41:R45 B41:I45">
    <cfRule type="containsText" dxfId="21" priority="4"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abweicht.",B41)))</formula>
    </cfRule>
  </conditionalFormatting>
  <conditionalFormatting sqref="I78 R78">
    <cfRule type="cellIs" dxfId="20" priority="1" operator="greaterThan">
      <formula>80</formula>
    </cfRule>
    <cfRule type="cellIs" dxfId="19" priority="2" operator="between">
      <formula>75</formula>
      <formula>80</formula>
    </cfRule>
    <cfRule type="cellIs" dxfId="18" priority="3" operator="lessThan">
      <formula>75</formula>
    </cfRule>
  </conditionalFormatting>
  <hyperlinks>
    <hyperlink ref="B11:C11" location="Startseite!A1" display="Startseite" xr:uid="{00000000-0004-0000-0500-000000000000}"/>
  </hyperlinks>
  <pageMargins left="0.7" right="0.7" top="0.78740157499999996" bottom="0.78740157499999996"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B1:Y145"/>
  <sheetViews>
    <sheetView topLeftCell="A10" zoomScaleNormal="100" workbookViewId="0">
      <pane ySplit="30" topLeftCell="A40" activePane="bottomLeft" state="frozen"/>
      <selection activeCell="A10" sqref="A10"/>
      <selection pane="bottomLeft" activeCell="B11" sqref="B11:C11"/>
    </sheetView>
  </sheetViews>
  <sheetFormatPr baseColWidth="10" defaultRowHeight="12.75" x14ac:dyDescent="0.2"/>
  <cols>
    <col min="1" max="1" width="3.5703125" style="20" customWidth="1"/>
    <col min="2" max="2" width="6.7109375" style="20" bestFit="1" customWidth="1"/>
    <col min="3" max="4" width="13.5703125" style="20" customWidth="1"/>
    <col min="5" max="5" width="5.42578125" style="20" bestFit="1" customWidth="1"/>
    <col min="6" max="7" width="13.5703125" style="20" customWidth="1"/>
    <col min="8" max="8" width="7" style="20" bestFit="1" customWidth="1"/>
    <col min="9" max="9" width="13.5703125" style="22" customWidth="1"/>
    <col min="10" max="10" width="7.140625" style="20" customWidth="1"/>
    <col min="11" max="11" width="6.7109375" style="20" bestFit="1" customWidth="1"/>
    <col min="12" max="16" width="12.140625" style="20" customWidth="1"/>
    <col min="17" max="17" width="6.7109375" style="20" bestFit="1" customWidth="1"/>
    <col min="18" max="18" width="12.140625" style="22" customWidth="1"/>
    <col min="19" max="16384" width="11.42578125" style="20"/>
  </cols>
  <sheetData>
    <row r="1" spans="2:11" hidden="1" x14ac:dyDescent="0.2"/>
    <row r="2" spans="2:11" hidden="1" x14ac:dyDescent="0.2">
      <c r="B2" s="20">
        <f>I53/I49</f>
        <v>8.1015129331381164E-2</v>
      </c>
      <c r="K2" s="20">
        <f>R53/R49</f>
        <v>0.11420204978038068</v>
      </c>
    </row>
    <row r="3" spans="2:11" hidden="1" x14ac:dyDescent="0.2"/>
    <row r="4" spans="2:11" hidden="1" x14ac:dyDescent="0.2"/>
    <row r="5" spans="2:11" hidden="1" x14ac:dyDescent="0.2"/>
    <row r="6" spans="2:11" hidden="1" x14ac:dyDescent="0.2"/>
    <row r="7" spans="2:11" hidden="1" x14ac:dyDescent="0.2"/>
    <row r="8" spans="2:11" hidden="1" x14ac:dyDescent="0.2"/>
    <row r="9" spans="2:11" hidden="1" x14ac:dyDescent="0.2"/>
    <row r="11" spans="2:11" ht="15" x14ac:dyDescent="0.25">
      <c r="B11" s="138" t="s">
        <v>78</v>
      </c>
      <c r="C11" s="138"/>
    </row>
    <row r="19" spans="2:25" ht="13.5" thickBot="1" x14ac:dyDescent="0.25"/>
    <row r="20" spans="2:25" ht="13.5" thickBot="1" x14ac:dyDescent="0.25">
      <c r="B20" s="213" t="s">
        <v>43</v>
      </c>
      <c r="C20" s="214"/>
      <c r="D20" s="214"/>
      <c r="E20" s="214"/>
      <c r="F20" s="214"/>
      <c r="G20" s="214"/>
      <c r="H20" s="214"/>
      <c r="I20" s="215"/>
      <c r="K20" s="213" t="s">
        <v>44</v>
      </c>
      <c r="L20" s="214"/>
      <c r="M20" s="214"/>
      <c r="N20" s="214"/>
      <c r="O20" s="214"/>
      <c r="P20" s="214"/>
      <c r="Q20" s="214"/>
      <c r="R20" s="215"/>
    </row>
    <row r="21" spans="2:25" x14ac:dyDescent="0.2">
      <c r="B21" s="206"/>
      <c r="C21" s="206"/>
      <c r="D21" s="206"/>
      <c r="E21" s="206"/>
      <c r="F21" s="206"/>
      <c r="G21" s="206"/>
      <c r="H21" s="206"/>
      <c r="I21" s="206"/>
      <c r="J21" s="206"/>
      <c r="K21" s="206"/>
      <c r="L21" s="206"/>
      <c r="M21" s="206"/>
      <c r="N21" s="206"/>
      <c r="O21" s="206"/>
      <c r="P21" s="206"/>
      <c r="Q21" s="206"/>
      <c r="R21" s="206"/>
    </row>
    <row r="22" spans="2:25" x14ac:dyDescent="0.2">
      <c r="B22" s="136" t="s">
        <v>81</v>
      </c>
      <c r="C22" s="136"/>
      <c r="D22" s="136"/>
      <c r="E22" s="136"/>
      <c r="F22" s="136"/>
      <c r="G22" s="136"/>
      <c r="H22" s="136"/>
      <c r="I22" s="136"/>
      <c r="J22" s="91"/>
      <c r="K22" s="137" t="s">
        <v>80</v>
      </c>
      <c r="L22" s="137"/>
      <c r="M22" s="137"/>
      <c r="N22" s="137"/>
      <c r="O22" s="137"/>
      <c r="P22" s="137"/>
      <c r="Q22" s="137"/>
      <c r="R22" s="137"/>
      <c r="S22" s="92"/>
      <c r="T22" s="92"/>
      <c r="U22" s="92"/>
      <c r="V22" s="92"/>
      <c r="W22" s="92"/>
      <c r="X22" s="92"/>
      <c r="Y22" s="92"/>
    </row>
    <row r="34" spans="2:18" x14ac:dyDescent="0.2">
      <c r="B34" s="21"/>
      <c r="C34" s="23"/>
      <c r="D34" s="21"/>
      <c r="E34" s="21"/>
      <c r="F34" s="23"/>
      <c r="G34" s="21"/>
      <c r="H34" s="21"/>
      <c r="I34" s="23"/>
    </row>
    <row r="35" spans="2:18" x14ac:dyDescent="0.2">
      <c r="B35" s="21"/>
      <c r="C35" s="21"/>
      <c r="D35" s="21"/>
      <c r="E35" s="21"/>
      <c r="F35" s="21"/>
      <c r="G35" s="21"/>
      <c r="H35" s="21"/>
      <c r="I35" s="23"/>
    </row>
    <row r="36" spans="2:18" x14ac:dyDescent="0.2">
      <c r="B36" s="21"/>
      <c r="C36" s="23"/>
      <c r="D36" s="21"/>
      <c r="E36" s="21"/>
      <c r="F36" s="23"/>
      <c r="G36" s="21"/>
      <c r="H36" s="21"/>
      <c r="I36" s="23"/>
    </row>
    <row r="37" spans="2:18" x14ac:dyDescent="0.2">
      <c r="C37" s="23"/>
      <c r="F37" s="23"/>
      <c r="I37" s="23"/>
    </row>
    <row r="38" spans="2:18" x14ac:dyDescent="0.2">
      <c r="K38" s="21"/>
      <c r="L38" s="21"/>
      <c r="M38" s="21"/>
      <c r="N38" s="21"/>
      <c r="O38" s="21"/>
      <c r="P38" s="21"/>
      <c r="Q38" s="21"/>
      <c r="R38" s="23"/>
    </row>
    <row r="39" spans="2:18" s="21" customFormat="1" x14ac:dyDescent="0.2">
      <c r="B39" s="211"/>
      <c r="C39" s="211"/>
      <c r="D39" s="211"/>
      <c r="E39" s="211"/>
      <c r="F39" s="211"/>
      <c r="G39" s="211"/>
      <c r="H39" s="211"/>
      <c r="I39" s="211"/>
      <c r="K39" s="211"/>
      <c r="L39" s="211"/>
      <c r="M39" s="211"/>
      <c r="N39" s="211"/>
      <c r="O39" s="211"/>
      <c r="P39" s="211"/>
      <c r="Q39" s="211"/>
      <c r="R39" s="211"/>
    </row>
    <row r="40" spans="2:18" s="21" customFormat="1" x14ac:dyDescent="0.2">
      <c r="B40" s="96"/>
      <c r="C40" s="96"/>
      <c r="D40" s="96"/>
      <c r="E40" s="96"/>
      <c r="F40" s="96"/>
      <c r="G40" s="96"/>
      <c r="H40" s="96"/>
      <c r="I40" s="96"/>
      <c r="K40" s="96"/>
      <c r="L40" s="96"/>
      <c r="M40" s="96"/>
      <c r="N40" s="96"/>
      <c r="O40" s="96"/>
      <c r="P40" s="96"/>
      <c r="Q40" s="96"/>
      <c r="R40" s="96"/>
    </row>
    <row r="41" spans="2:18" x14ac:dyDescent="0.2">
      <c r="B41" s="131" t="str">
        <f>IF(B2&lt;0.3,"Achtung: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C41" s="131"/>
      <c r="D41" s="131"/>
      <c r="E41" s="131"/>
      <c r="F41" s="131"/>
      <c r="G41" s="131"/>
      <c r="H41" s="131"/>
      <c r="I41" s="131"/>
      <c r="K41" s="131" t="str">
        <f>IF(K2&lt;0.3,"Achtung: Bitte überprüfen Sie Ihre Planung, mit den eingegebenen Werten ergibt unsere Berechnung, dass die Schiebetür vom optimalen Seitenverhältnis abweicht.",)</f>
        <v>Achtung: Bitte überprüfen Sie Ihre Planung, mit den eingegebenen Werten ergibt unsere Berechnung, dass die Schiebetür vom optimalen Seitenverhältnis abweicht.</v>
      </c>
      <c r="L41" s="131"/>
      <c r="M41" s="131"/>
      <c r="N41" s="131"/>
      <c r="O41" s="131"/>
      <c r="P41" s="131"/>
      <c r="Q41" s="131"/>
      <c r="R41" s="131"/>
    </row>
    <row r="42" spans="2:18" x14ac:dyDescent="0.2">
      <c r="B42" s="131"/>
      <c r="C42" s="131"/>
      <c r="D42" s="131"/>
      <c r="E42" s="131"/>
      <c r="F42" s="131"/>
      <c r="G42" s="131"/>
      <c r="H42" s="131"/>
      <c r="I42" s="131"/>
      <c r="K42" s="131"/>
      <c r="L42" s="131"/>
      <c r="M42" s="131"/>
      <c r="N42" s="131"/>
      <c r="O42" s="131"/>
      <c r="P42" s="131"/>
      <c r="Q42" s="131"/>
      <c r="R42" s="131"/>
    </row>
    <row r="43" spans="2:18" x14ac:dyDescent="0.2">
      <c r="B43" s="131"/>
      <c r="C43" s="131"/>
      <c r="D43" s="131"/>
      <c r="E43" s="131"/>
      <c r="F43" s="131"/>
      <c r="G43" s="131"/>
      <c r="H43" s="131"/>
      <c r="I43" s="131"/>
      <c r="K43" s="131"/>
      <c r="L43" s="131"/>
      <c r="M43" s="131"/>
      <c r="N43" s="131"/>
      <c r="O43" s="131"/>
      <c r="P43" s="131"/>
      <c r="Q43" s="131"/>
      <c r="R43" s="131"/>
    </row>
    <row r="44" spans="2:18" x14ac:dyDescent="0.2">
      <c r="B44" s="131"/>
      <c r="C44" s="131"/>
      <c r="D44" s="131"/>
      <c r="E44" s="131"/>
      <c r="F44" s="131"/>
      <c r="G44" s="131"/>
      <c r="H44" s="131"/>
      <c r="I44" s="131"/>
      <c r="K44" s="131"/>
      <c r="L44" s="131"/>
      <c r="M44" s="131"/>
      <c r="N44" s="131"/>
      <c r="O44" s="131"/>
      <c r="P44" s="131"/>
      <c r="Q44" s="131"/>
      <c r="R44" s="131"/>
    </row>
    <row r="45" spans="2:18" x14ac:dyDescent="0.2">
      <c r="B45" s="131"/>
      <c r="C45" s="131"/>
      <c r="D45" s="131"/>
      <c r="E45" s="131"/>
      <c r="F45" s="131"/>
      <c r="G45" s="131"/>
      <c r="H45" s="131"/>
      <c r="I45" s="131"/>
      <c r="K45" s="131"/>
      <c r="L45" s="131"/>
      <c r="M45" s="131"/>
      <c r="N45" s="131"/>
      <c r="O45" s="131"/>
      <c r="P45" s="131"/>
      <c r="Q45" s="131"/>
      <c r="R45" s="131"/>
    </row>
    <row r="46" spans="2:18" ht="13.5" thickBot="1" x14ac:dyDescent="0.25">
      <c r="B46" s="55"/>
      <c r="C46" s="55"/>
      <c r="D46" s="55"/>
      <c r="E46" s="55"/>
      <c r="F46" s="55"/>
      <c r="G46" s="55"/>
      <c r="H46" s="55"/>
      <c r="I46" s="55"/>
      <c r="K46" s="55"/>
      <c r="L46" s="55"/>
      <c r="M46" s="55"/>
      <c r="N46" s="55"/>
      <c r="O46" s="55"/>
      <c r="P46" s="55"/>
      <c r="Q46" s="55"/>
      <c r="R46" s="55"/>
    </row>
    <row r="47" spans="2:18" x14ac:dyDescent="0.2">
      <c r="B47" s="125" t="s">
        <v>106</v>
      </c>
      <c r="C47" s="126"/>
      <c r="D47" s="126"/>
      <c r="E47" s="126"/>
      <c r="F47" s="126"/>
      <c r="G47" s="126"/>
      <c r="H47" s="126"/>
      <c r="I47" s="127"/>
      <c r="K47" s="125" t="s">
        <v>106</v>
      </c>
      <c r="L47" s="126"/>
      <c r="M47" s="126"/>
      <c r="N47" s="126"/>
      <c r="O47" s="126"/>
      <c r="P47" s="126"/>
      <c r="Q47" s="126"/>
      <c r="R47" s="127"/>
    </row>
    <row r="48" spans="2:18" x14ac:dyDescent="0.2">
      <c r="B48" s="144"/>
      <c r="C48" s="145"/>
      <c r="D48" s="145"/>
      <c r="E48" s="145"/>
      <c r="F48" s="145"/>
      <c r="G48" s="145"/>
      <c r="H48" s="145"/>
      <c r="I48" s="146"/>
      <c r="K48" s="144"/>
      <c r="L48" s="145"/>
      <c r="M48" s="145"/>
      <c r="N48" s="145"/>
      <c r="O48" s="145"/>
      <c r="P48" s="145"/>
      <c r="Q48" s="145"/>
      <c r="R48" s="146"/>
    </row>
    <row r="49" spans="2:18" x14ac:dyDescent="0.2">
      <c r="B49" s="4" t="s">
        <v>11</v>
      </c>
      <c r="C49" s="161" t="s">
        <v>30</v>
      </c>
      <c r="D49" s="145"/>
      <c r="E49" s="145"/>
      <c r="F49" s="145"/>
      <c r="G49" s="162"/>
      <c r="H49" s="4" t="s">
        <v>11</v>
      </c>
      <c r="I49" s="24">
        <f>C143-51</f>
        <v>2049</v>
      </c>
      <c r="K49" s="4" t="s">
        <v>11</v>
      </c>
      <c r="L49" s="161" t="s">
        <v>30</v>
      </c>
      <c r="M49" s="145"/>
      <c r="N49" s="145"/>
      <c r="O49" s="145"/>
      <c r="P49" s="162"/>
      <c r="Q49" s="4" t="s">
        <v>11</v>
      </c>
      <c r="R49" s="24">
        <f>C143-51</f>
        <v>2049</v>
      </c>
    </row>
    <row r="50" spans="2:18" x14ac:dyDescent="0.2">
      <c r="B50" s="144"/>
      <c r="C50" s="145"/>
      <c r="D50" s="145"/>
      <c r="E50" s="145"/>
      <c r="F50" s="145"/>
      <c r="G50" s="145"/>
      <c r="H50" s="145"/>
      <c r="I50" s="146"/>
      <c r="K50" s="144"/>
      <c r="L50" s="145"/>
      <c r="M50" s="145"/>
      <c r="N50" s="145"/>
      <c r="O50" s="145"/>
      <c r="P50" s="145"/>
      <c r="Q50" s="145"/>
      <c r="R50" s="146"/>
    </row>
    <row r="51" spans="2:18" x14ac:dyDescent="0.2">
      <c r="B51" s="4" t="s">
        <v>48</v>
      </c>
      <c r="C51" s="161" t="s">
        <v>47</v>
      </c>
      <c r="D51" s="145"/>
      <c r="E51" s="145"/>
      <c r="F51" s="145"/>
      <c r="G51" s="162"/>
      <c r="H51" s="4" t="s">
        <v>48</v>
      </c>
      <c r="I51" s="25">
        <f>C143-61</f>
        <v>2039</v>
      </c>
      <c r="K51" s="4" t="s">
        <v>48</v>
      </c>
      <c r="L51" s="161" t="s">
        <v>47</v>
      </c>
      <c r="M51" s="145"/>
      <c r="N51" s="145"/>
      <c r="O51" s="145"/>
      <c r="P51" s="162"/>
      <c r="Q51" s="4" t="s">
        <v>48</v>
      </c>
      <c r="R51" s="25">
        <f>C143-61</f>
        <v>2039</v>
      </c>
    </row>
    <row r="52" spans="2:18" x14ac:dyDescent="0.2">
      <c r="B52" s="144"/>
      <c r="C52" s="145"/>
      <c r="D52" s="145"/>
      <c r="E52" s="145"/>
      <c r="F52" s="145"/>
      <c r="G52" s="145"/>
      <c r="H52" s="145"/>
      <c r="I52" s="146"/>
      <c r="K52" s="144"/>
      <c r="L52" s="145"/>
      <c r="M52" s="145"/>
      <c r="N52" s="145"/>
      <c r="O52" s="145"/>
      <c r="P52" s="145"/>
      <c r="Q52" s="145"/>
      <c r="R52" s="146"/>
    </row>
    <row r="53" spans="2:18" x14ac:dyDescent="0.2">
      <c r="B53" s="165" t="s">
        <v>12</v>
      </c>
      <c r="C53" s="194"/>
      <c r="D53" s="145" t="s">
        <v>60</v>
      </c>
      <c r="E53" s="145"/>
      <c r="F53" s="145"/>
      <c r="G53" s="197"/>
      <c r="H53" s="165" t="s">
        <v>12</v>
      </c>
      <c r="I53" s="201">
        <f>(C145+40-8)/2</f>
        <v>166</v>
      </c>
      <c r="K53" s="165" t="s">
        <v>12</v>
      </c>
      <c r="L53" s="194"/>
      <c r="M53" s="145" t="s">
        <v>61</v>
      </c>
      <c r="N53" s="145"/>
      <c r="O53" s="145"/>
      <c r="P53" s="197"/>
      <c r="Q53" s="165" t="s">
        <v>12</v>
      </c>
      <c r="R53" s="201">
        <f>(C145+I143+I145+40-12)/2</f>
        <v>234</v>
      </c>
    </row>
    <row r="54" spans="2:18" x14ac:dyDescent="0.2">
      <c r="B54" s="166"/>
      <c r="C54" s="195"/>
      <c r="D54" s="145">
        <v>2</v>
      </c>
      <c r="E54" s="145"/>
      <c r="F54" s="145"/>
      <c r="G54" s="198"/>
      <c r="H54" s="166"/>
      <c r="I54" s="200"/>
      <c r="K54" s="166"/>
      <c r="L54" s="195"/>
      <c r="M54" s="145">
        <v>2</v>
      </c>
      <c r="N54" s="145"/>
      <c r="O54" s="145"/>
      <c r="P54" s="198"/>
      <c r="Q54" s="166"/>
      <c r="R54" s="200"/>
    </row>
    <row r="55" spans="2:18" x14ac:dyDescent="0.2">
      <c r="B55" s="144"/>
      <c r="C55" s="193"/>
      <c r="D55" s="193"/>
      <c r="E55" s="193"/>
      <c r="F55" s="193"/>
      <c r="G55" s="193"/>
      <c r="H55" s="145"/>
      <c r="I55" s="146"/>
      <c r="K55" s="144"/>
      <c r="L55" s="193"/>
      <c r="M55" s="193"/>
      <c r="N55" s="193"/>
      <c r="O55" s="193"/>
      <c r="P55" s="193"/>
      <c r="Q55" s="145"/>
      <c r="R55" s="146"/>
    </row>
    <row r="56" spans="2:18" x14ac:dyDescent="0.2">
      <c r="B56" s="4" t="s">
        <v>15</v>
      </c>
      <c r="C56" s="143" t="s">
        <v>16</v>
      </c>
      <c r="D56" s="143"/>
      <c r="E56" s="143"/>
      <c r="F56" s="143"/>
      <c r="G56" s="143"/>
      <c r="H56" s="4" t="s">
        <v>15</v>
      </c>
      <c r="I56" s="26">
        <f>I49*I53*F145*0.0000025</f>
        <v>8.5033500000000011</v>
      </c>
      <c r="K56" s="4" t="s">
        <v>15</v>
      </c>
      <c r="L56" s="143" t="s">
        <v>16</v>
      </c>
      <c r="M56" s="143"/>
      <c r="N56" s="143"/>
      <c r="O56" s="143"/>
      <c r="P56" s="143"/>
      <c r="Q56" s="4" t="s">
        <v>15</v>
      </c>
      <c r="R56" s="26">
        <f>R49*R53*F145*0.0000025</f>
        <v>11.986650000000001</v>
      </c>
    </row>
    <row r="57" spans="2:18" x14ac:dyDescent="0.2">
      <c r="B57" s="27"/>
      <c r="C57" s="28"/>
      <c r="D57" s="28"/>
      <c r="E57" s="28"/>
      <c r="F57" s="28"/>
      <c r="G57" s="28"/>
      <c r="H57" s="28"/>
      <c r="I57" s="25"/>
      <c r="K57" s="27"/>
      <c r="L57" s="28"/>
      <c r="M57" s="28"/>
      <c r="N57" s="28"/>
      <c r="O57" s="28"/>
      <c r="P57" s="28"/>
      <c r="Q57" s="28"/>
      <c r="R57" s="25"/>
    </row>
    <row r="58" spans="2:18" x14ac:dyDescent="0.2">
      <c r="B58" s="165" t="s">
        <v>50</v>
      </c>
      <c r="C58" s="196"/>
      <c r="D58" s="145" t="s">
        <v>60</v>
      </c>
      <c r="E58" s="145"/>
      <c r="F58" s="145"/>
      <c r="G58" s="197"/>
      <c r="H58" s="165" t="s">
        <v>50</v>
      </c>
      <c r="I58" s="199">
        <f>(C145+40-8)/2</f>
        <v>166</v>
      </c>
      <c r="K58" s="165" t="s">
        <v>50</v>
      </c>
      <c r="L58" s="196"/>
      <c r="M58" s="145" t="s">
        <v>62</v>
      </c>
      <c r="N58" s="145"/>
      <c r="O58" s="145"/>
      <c r="P58" s="197"/>
      <c r="Q58" s="165" t="s">
        <v>50</v>
      </c>
      <c r="R58" s="199">
        <f>(C145-I143-I145+40-4)/2</f>
        <v>98</v>
      </c>
    </row>
    <row r="59" spans="2:18" x14ac:dyDescent="0.2">
      <c r="B59" s="166"/>
      <c r="C59" s="193"/>
      <c r="D59" s="145">
        <v>2</v>
      </c>
      <c r="E59" s="145"/>
      <c r="F59" s="145"/>
      <c r="G59" s="198"/>
      <c r="H59" s="166"/>
      <c r="I59" s="200"/>
      <c r="K59" s="166"/>
      <c r="L59" s="193"/>
      <c r="M59" s="145">
        <v>2</v>
      </c>
      <c r="N59" s="145"/>
      <c r="O59" s="145"/>
      <c r="P59" s="198"/>
      <c r="Q59" s="166"/>
      <c r="R59" s="200"/>
    </row>
    <row r="60" spans="2:18" x14ac:dyDescent="0.2">
      <c r="B60" s="178">
        <f>IF(F145&gt;10.76,"Achtung! Montage mit Seitenteil nur bis Glasstärke 10,76 mm möglich.",)</f>
        <v>0</v>
      </c>
      <c r="C60" s="179"/>
      <c r="D60" s="179"/>
      <c r="E60" s="179"/>
      <c r="F60" s="179"/>
      <c r="G60" s="179"/>
      <c r="H60" s="179"/>
      <c r="I60" s="180"/>
      <c r="K60" s="178">
        <f>IF(F145&gt;10.76,"Achtung! Montage mit Seitenteil nur bis Glasstärke 10,76 mm möglich.",)</f>
        <v>0</v>
      </c>
      <c r="L60" s="179"/>
      <c r="M60" s="179"/>
      <c r="N60" s="179"/>
      <c r="O60" s="179"/>
      <c r="P60" s="179"/>
      <c r="Q60" s="179"/>
      <c r="R60" s="180"/>
    </row>
    <row r="61" spans="2:18" x14ac:dyDescent="0.2">
      <c r="B61" s="4" t="s">
        <v>17</v>
      </c>
      <c r="C61" s="143" t="s">
        <v>20</v>
      </c>
      <c r="D61" s="143"/>
      <c r="E61" s="143"/>
      <c r="F61" s="143"/>
      <c r="G61" s="143"/>
      <c r="H61" s="4" t="s">
        <v>17</v>
      </c>
      <c r="I61" s="24">
        <f>C145</f>
        <v>300</v>
      </c>
      <c r="K61" s="4" t="s">
        <v>17</v>
      </c>
      <c r="L61" s="143" t="s">
        <v>20</v>
      </c>
      <c r="M61" s="143"/>
      <c r="N61" s="143"/>
      <c r="O61" s="143"/>
      <c r="P61" s="143"/>
      <c r="Q61" s="4" t="s">
        <v>17</v>
      </c>
      <c r="R61" s="24">
        <f>C145</f>
        <v>300</v>
      </c>
    </row>
    <row r="62" spans="2:18" x14ac:dyDescent="0.2">
      <c r="B62" s="27"/>
      <c r="C62" s="28"/>
      <c r="D62" s="28"/>
      <c r="E62" s="28"/>
      <c r="F62" s="28"/>
      <c r="G62" s="28"/>
      <c r="H62" s="28"/>
      <c r="I62" s="25"/>
      <c r="K62" s="27"/>
      <c r="L62" s="28"/>
      <c r="M62" s="28"/>
      <c r="N62" s="28"/>
      <c r="O62" s="28"/>
      <c r="P62" s="28"/>
      <c r="Q62" s="28"/>
      <c r="R62" s="25"/>
    </row>
    <row r="63" spans="2:18" x14ac:dyDescent="0.2">
      <c r="B63" s="4" t="s">
        <v>53</v>
      </c>
      <c r="C63" s="161" t="s">
        <v>64</v>
      </c>
      <c r="D63" s="145"/>
      <c r="E63" s="145"/>
      <c r="F63" s="145"/>
      <c r="G63" s="162"/>
      <c r="H63" s="4" t="s">
        <v>53</v>
      </c>
      <c r="I63" s="25">
        <f>I58+4</f>
        <v>170</v>
      </c>
      <c r="K63" s="4" t="s">
        <v>53</v>
      </c>
      <c r="L63" s="161" t="s">
        <v>64</v>
      </c>
      <c r="M63" s="145"/>
      <c r="N63" s="145"/>
      <c r="O63" s="145"/>
      <c r="P63" s="162"/>
      <c r="Q63" s="4" t="s">
        <v>53</v>
      </c>
      <c r="R63" s="25">
        <f>R58+4</f>
        <v>102</v>
      </c>
    </row>
    <row r="64" spans="2:18" x14ac:dyDescent="0.2">
      <c r="B64" s="27"/>
      <c r="C64" s="163" t="s">
        <v>72</v>
      </c>
      <c r="D64" s="163"/>
      <c r="E64" s="163"/>
      <c r="F64" s="163"/>
      <c r="G64" s="163"/>
      <c r="H64" s="28"/>
      <c r="I64" s="25"/>
      <c r="K64" s="27"/>
      <c r="L64" s="163" t="s">
        <v>72</v>
      </c>
      <c r="M64" s="163"/>
      <c r="N64" s="163"/>
      <c r="O64" s="163"/>
      <c r="P64" s="163"/>
      <c r="Q64" s="28"/>
      <c r="R64" s="25"/>
    </row>
    <row r="65" spans="2:18" x14ac:dyDescent="0.2">
      <c r="B65" s="4" t="s">
        <v>55</v>
      </c>
      <c r="C65" s="145" t="s">
        <v>63</v>
      </c>
      <c r="D65" s="145"/>
      <c r="E65" s="145"/>
      <c r="F65" s="145"/>
      <c r="G65" s="162"/>
      <c r="H65" s="4" t="s">
        <v>55</v>
      </c>
      <c r="I65" s="25">
        <f>I61-I58-4</f>
        <v>130</v>
      </c>
      <c r="K65" s="4" t="s">
        <v>55</v>
      </c>
      <c r="L65" s="145" t="s">
        <v>63</v>
      </c>
      <c r="M65" s="145"/>
      <c r="N65" s="145"/>
      <c r="O65" s="145"/>
      <c r="P65" s="162"/>
      <c r="Q65" s="4" t="s">
        <v>55</v>
      </c>
      <c r="R65" s="25">
        <f>R61-R58-4</f>
        <v>198</v>
      </c>
    </row>
    <row r="66" spans="2:18" x14ac:dyDescent="0.2">
      <c r="B66" s="144"/>
      <c r="C66" s="145"/>
      <c r="D66" s="145"/>
      <c r="E66" s="145"/>
      <c r="F66" s="145"/>
      <c r="G66" s="145"/>
      <c r="H66" s="145"/>
      <c r="I66" s="146"/>
      <c r="K66" s="144"/>
      <c r="L66" s="145"/>
      <c r="M66" s="145"/>
      <c r="N66" s="145"/>
      <c r="O66" s="145"/>
      <c r="P66" s="145"/>
      <c r="Q66" s="145"/>
      <c r="R66" s="146"/>
    </row>
    <row r="67" spans="2:18" ht="15.75" thickBot="1" x14ac:dyDescent="0.3">
      <c r="B67" s="7" t="s">
        <v>19</v>
      </c>
      <c r="C67" s="184" t="s">
        <v>63</v>
      </c>
      <c r="D67" s="185"/>
      <c r="E67" s="185"/>
      <c r="F67" s="185"/>
      <c r="G67" s="186"/>
      <c r="H67" s="7" t="s">
        <v>19</v>
      </c>
      <c r="I67" s="29">
        <f>I61-I53-4</f>
        <v>130</v>
      </c>
      <c r="K67" s="7" t="s">
        <v>19</v>
      </c>
      <c r="L67" s="187" t="s">
        <v>65</v>
      </c>
      <c r="M67" s="188"/>
      <c r="N67" s="188"/>
      <c r="O67" s="188"/>
      <c r="P67" s="189"/>
      <c r="Q67" s="7" t="s">
        <v>19</v>
      </c>
      <c r="R67" s="30">
        <f>C145-R53-4</f>
        <v>62</v>
      </c>
    </row>
    <row r="68" spans="2:18" ht="13.5" thickBot="1" x14ac:dyDescent="0.25">
      <c r="B68" s="211"/>
      <c r="C68" s="211"/>
      <c r="D68" s="211"/>
      <c r="E68" s="211"/>
      <c r="F68" s="211"/>
      <c r="G68" s="211"/>
      <c r="H68" s="211"/>
      <c r="I68" s="211"/>
      <c r="K68" s="211"/>
      <c r="L68" s="211"/>
      <c r="M68" s="211"/>
      <c r="N68" s="211"/>
      <c r="O68" s="211"/>
      <c r="P68" s="211"/>
      <c r="Q68" s="211"/>
      <c r="R68" s="211"/>
    </row>
    <row r="69" spans="2:18" x14ac:dyDescent="0.2">
      <c r="B69" s="125" t="s">
        <v>107</v>
      </c>
      <c r="C69" s="126"/>
      <c r="D69" s="126"/>
      <c r="E69" s="126"/>
      <c r="F69" s="126"/>
      <c r="G69" s="126"/>
      <c r="H69" s="126"/>
      <c r="I69" s="127"/>
      <c r="K69" s="125" t="s">
        <v>107</v>
      </c>
      <c r="L69" s="126"/>
      <c r="M69" s="126"/>
      <c r="N69" s="126"/>
      <c r="O69" s="126"/>
      <c r="P69" s="126"/>
      <c r="Q69" s="126"/>
      <c r="R69" s="127"/>
    </row>
    <row r="70" spans="2:18" x14ac:dyDescent="0.2">
      <c r="B70" s="144"/>
      <c r="C70" s="145"/>
      <c r="D70" s="145"/>
      <c r="E70" s="145"/>
      <c r="F70" s="145"/>
      <c r="G70" s="145"/>
      <c r="H70" s="145"/>
      <c r="I70" s="146"/>
      <c r="K70" s="144"/>
      <c r="L70" s="145"/>
      <c r="M70" s="145"/>
      <c r="N70" s="145"/>
      <c r="O70" s="145"/>
      <c r="P70" s="145"/>
      <c r="Q70" s="145"/>
      <c r="R70" s="146"/>
    </row>
    <row r="71" spans="2:18" x14ac:dyDescent="0.2">
      <c r="B71" s="4" t="s">
        <v>11</v>
      </c>
      <c r="C71" s="161" t="s">
        <v>30</v>
      </c>
      <c r="D71" s="145"/>
      <c r="E71" s="145"/>
      <c r="F71" s="145"/>
      <c r="G71" s="162"/>
      <c r="H71" s="4" t="s">
        <v>11</v>
      </c>
      <c r="I71" s="24">
        <f>C143-51</f>
        <v>2049</v>
      </c>
      <c r="K71" s="4" t="s">
        <v>11</v>
      </c>
      <c r="L71" s="161" t="s">
        <v>30</v>
      </c>
      <c r="M71" s="145"/>
      <c r="N71" s="145"/>
      <c r="O71" s="145"/>
      <c r="P71" s="162"/>
      <c r="Q71" s="4" t="s">
        <v>11</v>
      </c>
      <c r="R71" s="24">
        <f>C143-51</f>
        <v>2049</v>
      </c>
    </row>
    <row r="72" spans="2:18" x14ac:dyDescent="0.2">
      <c r="B72" s="144"/>
      <c r="C72" s="145"/>
      <c r="D72" s="145"/>
      <c r="E72" s="145"/>
      <c r="F72" s="145"/>
      <c r="G72" s="145"/>
      <c r="H72" s="145"/>
      <c r="I72" s="146"/>
      <c r="K72" s="144"/>
      <c r="L72" s="145"/>
      <c r="M72" s="145"/>
      <c r="N72" s="145"/>
      <c r="O72" s="145"/>
      <c r="P72" s="145"/>
      <c r="Q72" s="145"/>
      <c r="R72" s="146"/>
    </row>
    <row r="73" spans="2:18" x14ac:dyDescent="0.2">
      <c r="B73" s="4" t="s">
        <v>48</v>
      </c>
      <c r="C73" s="161" t="s">
        <v>47</v>
      </c>
      <c r="D73" s="145"/>
      <c r="E73" s="145"/>
      <c r="F73" s="145"/>
      <c r="G73" s="162"/>
      <c r="H73" s="4" t="s">
        <v>48</v>
      </c>
      <c r="I73" s="25">
        <f>C143-61</f>
        <v>2039</v>
      </c>
      <c r="K73" s="4" t="s">
        <v>48</v>
      </c>
      <c r="L73" s="161" t="s">
        <v>47</v>
      </c>
      <c r="M73" s="145"/>
      <c r="N73" s="145"/>
      <c r="O73" s="145"/>
      <c r="P73" s="162"/>
      <c r="Q73" s="4" t="s">
        <v>48</v>
      </c>
      <c r="R73" s="25">
        <f>C143-61</f>
        <v>2039</v>
      </c>
    </row>
    <row r="74" spans="2:18" x14ac:dyDescent="0.2">
      <c r="B74" s="144"/>
      <c r="C74" s="145"/>
      <c r="D74" s="145"/>
      <c r="E74" s="145"/>
      <c r="F74" s="145"/>
      <c r="G74" s="145"/>
      <c r="H74" s="145"/>
      <c r="I74" s="146"/>
      <c r="K74" s="144"/>
      <c r="L74" s="145"/>
      <c r="M74" s="145"/>
      <c r="N74" s="145"/>
      <c r="O74" s="145"/>
      <c r="P74" s="145"/>
      <c r="Q74" s="145"/>
      <c r="R74" s="146"/>
    </row>
    <row r="75" spans="2:18" x14ac:dyDescent="0.2">
      <c r="B75" s="165" t="s">
        <v>12</v>
      </c>
      <c r="C75" s="194"/>
      <c r="D75" s="145" t="s">
        <v>60</v>
      </c>
      <c r="E75" s="145"/>
      <c r="F75" s="145"/>
      <c r="G75" s="197"/>
      <c r="H75" s="165" t="s">
        <v>12</v>
      </c>
      <c r="I75" s="201">
        <f>(C145+40-8)/2</f>
        <v>166</v>
      </c>
      <c r="K75" s="165" t="s">
        <v>12</v>
      </c>
      <c r="L75" s="194"/>
      <c r="M75" s="145" t="s">
        <v>61</v>
      </c>
      <c r="N75" s="145"/>
      <c r="O75" s="145"/>
      <c r="P75" s="197"/>
      <c r="Q75" s="165" t="s">
        <v>12</v>
      </c>
      <c r="R75" s="201">
        <f>(C145+I143+I145+40-12)/2</f>
        <v>234</v>
      </c>
    </row>
    <row r="76" spans="2:18" x14ac:dyDescent="0.2">
      <c r="B76" s="166"/>
      <c r="C76" s="195"/>
      <c r="D76" s="145">
        <v>2</v>
      </c>
      <c r="E76" s="145"/>
      <c r="F76" s="145"/>
      <c r="G76" s="198"/>
      <c r="H76" s="166"/>
      <c r="I76" s="200"/>
      <c r="K76" s="166"/>
      <c r="L76" s="195"/>
      <c r="M76" s="145">
        <v>2</v>
      </c>
      <c r="N76" s="145"/>
      <c r="O76" s="145"/>
      <c r="P76" s="198"/>
      <c r="Q76" s="166"/>
      <c r="R76" s="200"/>
    </row>
    <row r="77" spans="2:18" x14ac:dyDescent="0.2">
      <c r="B77" s="144"/>
      <c r="C77" s="193"/>
      <c r="D77" s="193"/>
      <c r="E77" s="193"/>
      <c r="F77" s="193"/>
      <c r="G77" s="193"/>
      <c r="H77" s="145"/>
      <c r="I77" s="146"/>
      <c r="K77" s="144"/>
      <c r="L77" s="193"/>
      <c r="M77" s="193"/>
      <c r="N77" s="193"/>
      <c r="O77" s="193"/>
      <c r="P77" s="193"/>
      <c r="Q77" s="145"/>
      <c r="R77" s="146"/>
    </row>
    <row r="78" spans="2:18" x14ac:dyDescent="0.2">
      <c r="B78" s="4" t="s">
        <v>15</v>
      </c>
      <c r="C78" s="143" t="s">
        <v>16</v>
      </c>
      <c r="D78" s="143"/>
      <c r="E78" s="143"/>
      <c r="F78" s="143"/>
      <c r="G78" s="143"/>
      <c r="H78" s="4" t="s">
        <v>15</v>
      </c>
      <c r="I78" s="26">
        <f>I71*I75*F145*0.0000025</f>
        <v>8.5033500000000011</v>
      </c>
      <c r="K78" s="4" t="s">
        <v>15</v>
      </c>
      <c r="L78" s="143" t="s">
        <v>16</v>
      </c>
      <c r="M78" s="143"/>
      <c r="N78" s="143"/>
      <c r="O78" s="143"/>
      <c r="P78" s="143"/>
      <c r="Q78" s="4" t="s">
        <v>15</v>
      </c>
      <c r="R78" s="26">
        <f>R71*R75*F145*0.0000025</f>
        <v>11.986650000000001</v>
      </c>
    </row>
    <row r="79" spans="2:18" x14ac:dyDescent="0.2">
      <c r="B79" s="27"/>
      <c r="C79" s="28"/>
      <c r="D79" s="28"/>
      <c r="E79" s="28"/>
      <c r="F79" s="28"/>
      <c r="G79" s="28"/>
      <c r="H79" s="28"/>
      <c r="I79" s="25"/>
      <c r="K79" s="27"/>
      <c r="L79" s="28"/>
      <c r="M79" s="28"/>
      <c r="N79" s="28"/>
      <c r="O79" s="28"/>
      <c r="P79" s="28"/>
      <c r="Q79" s="28"/>
      <c r="R79" s="25"/>
    </row>
    <row r="80" spans="2:18" x14ac:dyDescent="0.2">
      <c r="B80" s="165" t="s">
        <v>50</v>
      </c>
      <c r="C80" s="196"/>
      <c r="D80" s="145" t="s">
        <v>60</v>
      </c>
      <c r="E80" s="145"/>
      <c r="F80" s="145"/>
      <c r="G80" s="197"/>
      <c r="H80" s="165" t="s">
        <v>50</v>
      </c>
      <c r="I80" s="199">
        <f>(C145+40-8)/2</f>
        <v>166</v>
      </c>
      <c r="K80" s="165" t="s">
        <v>50</v>
      </c>
      <c r="L80" s="196"/>
      <c r="M80" s="145" t="s">
        <v>62</v>
      </c>
      <c r="N80" s="145"/>
      <c r="O80" s="145"/>
      <c r="P80" s="197"/>
      <c r="Q80" s="165" t="s">
        <v>50</v>
      </c>
      <c r="R80" s="199">
        <f>(C145-I143-I145+40-4)/2</f>
        <v>98</v>
      </c>
    </row>
    <row r="81" spans="2:18" x14ac:dyDescent="0.2">
      <c r="B81" s="166"/>
      <c r="C81" s="193"/>
      <c r="D81" s="145">
        <v>2</v>
      </c>
      <c r="E81" s="145"/>
      <c r="F81" s="145"/>
      <c r="G81" s="198"/>
      <c r="H81" s="166"/>
      <c r="I81" s="200"/>
      <c r="K81" s="166"/>
      <c r="L81" s="193"/>
      <c r="M81" s="145">
        <v>2</v>
      </c>
      <c r="N81" s="145"/>
      <c r="O81" s="145"/>
      <c r="P81" s="198"/>
      <c r="Q81" s="166"/>
      <c r="R81" s="200"/>
    </row>
    <row r="82" spans="2:18" x14ac:dyDescent="0.2">
      <c r="B82" s="178">
        <f>IF(F145&gt;10.76,"Achtung! Montage mit Seitenteil nur bis Glasstärke 10,76 mm möglich.",)</f>
        <v>0</v>
      </c>
      <c r="C82" s="179"/>
      <c r="D82" s="179"/>
      <c r="E82" s="179"/>
      <c r="F82" s="179"/>
      <c r="G82" s="179"/>
      <c r="H82" s="179"/>
      <c r="I82" s="180"/>
      <c r="K82" s="178">
        <f>IF(F145&gt;10.76,"Achtung! Montage mit Seitenteil nur bis Glasstärke 10,76 mm möglich.",)</f>
        <v>0</v>
      </c>
      <c r="L82" s="179"/>
      <c r="M82" s="179"/>
      <c r="N82" s="179"/>
      <c r="O82" s="179"/>
      <c r="P82" s="179"/>
      <c r="Q82" s="179"/>
      <c r="R82" s="180"/>
    </row>
    <row r="83" spans="2:18" x14ac:dyDescent="0.2">
      <c r="B83" s="4" t="s">
        <v>17</v>
      </c>
      <c r="C83" s="143" t="s">
        <v>20</v>
      </c>
      <c r="D83" s="143"/>
      <c r="E83" s="143"/>
      <c r="F83" s="143"/>
      <c r="G83" s="143"/>
      <c r="H83" s="4" t="s">
        <v>17</v>
      </c>
      <c r="I83" s="24">
        <f>C145</f>
        <v>300</v>
      </c>
      <c r="K83" s="4" t="s">
        <v>17</v>
      </c>
      <c r="L83" s="143" t="s">
        <v>20</v>
      </c>
      <c r="M83" s="143"/>
      <c r="N83" s="143"/>
      <c r="O83" s="143"/>
      <c r="P83" s="143"/>
      <c r="Q83" s="4" t="s">
        <v>17</v>
      </c>
      <c r="R83" s="24">
        <f>C145</f>
        <v>300</v>
      </c>
    </row>
    <row r="84" spans="2:18" x14ac:dyDescent="0.2">
      <c r="B84" s="27"/>
      <c r="C84" s="28"/>
      <c r="D84" s="28"/>
      <c r="E84" s="28"/>
      <c r="F84" s="28"/>
      <c r="G84" s="28"/>
      <c r="H84" s="28"/>
      <c r="I84" s="25"/>
      <c r="K84" s="27"/>
      <c r="L84" s="28"/>
      <c r="M84" s="28"/>
      <c r="N84" s="28"/>
      <c r="O84" s="28"/>
      <c r="P84" s="28"/>
      <c r="Q84" s="28"/>
      <c r="R84" s="25"/>
    </row>
    <row r="85" spans="2:18" x14ac:dyDescent="0.2">
      <c r="B85" s="4" t="s">
        <v>53</v>
      </c>
      <c r="C85" s="161" t="s">
        <v>64</v>
      </c>
      <c r="D85" s="145"/>
      <c r="E85" s="145"/>
      <c r="F85" s="145"/>
      <c r="G85" s="162"/>
      <c r="H85" s="4" t="s">
        <v>53</v>
      </c>
      <c r="I85" s="25">
        <f>I80+4</f>
        <v>170</v>
      </c>
      <c r="K85" s="4" t="s">
        <v>53</v>
      </c>
      <c r="L85" s="161" t="s">
        <v>64</v>
      </c>
      <c r="M85" s="145"/>
      <c r="N85" s="145"/>
      <c r="O85" s="145"/>
      <c r="P85" s="162"/>
      <c r="Q85" s="4" t="s">
        <v>53</v>
      </c>
      <c r="R85" s="25">
        <f>R80+4</f>
        <v>102</v>
      </c>
    </row>
    <row r="86" spans="2:18" x14ac:dyDescent="0.2">
      <c r="B86" s="27"/>
      <c r="C86" s="163" t="s">
        <v>72</v>
      </c>
      <c r="D86" s="163"/>
      <c r="E86" s="163"/>
      <c r="F86" s="163"/>
      <c r="G86" s="163"/>
      <c r="H86" s="28"/>
      <c r="I86" s="25"/>
      <c r="K86" s="27"/>
      <c r="L86" s="163" t="s">
        <v>72</v>
      </c>
      <c r="M86" s="163"/>
      <c r="N86" s="163"/>
      <c r="O86" s="163"/>
      <c r="P86" s="163"/>
      <c r="Q86" s="28"/>
      <c r="R86" s="25"/>
    </row>
    <row r="87" spans="2:18" x14ac:dyDescent="0.2">
      <c r="B87" s="4" t="s">
        <v>55</v>
      </c>
      <c r="C87" s="145" t="s">
        <v>63</v>
      </c>
      <c r="D87" s="145"/>
      <c r="E87" s="145"/>
      <c r="F87" s="145"/>
      <c r="G87" s="162"/>
      <c r="H87" s="4" t="s">
        <v>55</v>
      </c>
      <c r="I87" s="25">
        <f>I83-I80-4</f>
        <v>130</v>
      </c>
      <c r="K87" s="4" t="s">
        <v>55</v>
      </c>
      <c r="L87" s="145" t="s">
        <v>63</v>
      </c>
      <c r="M87" s="145"/>
      <c r="N87" s="145"/>
      <c r="O87" s="145"/>
      <c r="P87" s="162"/>
      <c r="Q87" s="4" t="s">
        <v>55</v>
      </c>
      <c r="R87" s="25">
        <f>R83-R80-4</f>
        <v>198</v>
      </c>
    </row>
    <row r="88" spans="2:18" x14ac:dyDescent="0.2">
      <c r="B88" s="144"/>
      <c r="C88" s="145"/>
      <c r="D88" s="145"/>
      <c r="E88" s="145"/>
      <c r="F88" s="145"/>
      <c r="G88" s="145"/>
      <c r="H88" s="145"/>
      <c r="I88" s="146"/>
      <c r="K88" s="144"/>
      <c r="L88" s="145"/>
      <c r="M88" s="145"/>
      <c r="N88" s="145"/>
      <c r="O88" s="145"/>
      <c r="P88" s="145"/>
      <c r="Q88" s="145"/>
      <c r="R88" s="146"/>
    </row>
    <row r="89" spans="2:18" ht="15.75" thickBot="1" x14ac:dyDescent="0.3">
      <c r="B89" s="7" t="s">
        <v>19</v>
      </c>
      <c r="C89" s="184" t="s">
        <v>63</v>
      </c>
      <c r="D89" s="185"/>
      <c r="E89" s="185"/>
      <c r="F89" s="185"/>
      <c r="G89" s="186"/>
      <c r="H89" s="7" t="s">
        <v>19</v>
      </c>
      <c r="I89" s="29">
        <f>I83-I75-4</f>
        <v>130</v>
      </c>
      <c r="K89" s="7" t="s">
        <v>19</v>
      </c>
      <c r="L89" s="187" t="s">
        <v>65</v>
      </c>
      <c r="M89" s="188"/>
      <c r="N89" s="188"/>
      <c r="O89" s="188"/>
      <c r="P89" s="189"/>
      <c r="Q89" s="7" t="s">
        <v>19</v>
      </c>
      <c r="R89" s="30">
        <f>C145-R75-4</f>
        <v>62</v>
      </c>
    </row>
    <row r="90" spans="2:18" ht="15.75" thickBot="1" x14ac:dyDescent="0.3">
      <c r="B90" s="43"/>
      <c r="C90" s="34"/>
      <c r="D90" s="34"/>
      <c r="E90" s="34"/>
      <c r="F90" s="34"/>
      <c r="G90" s="34"/>
      <c r="H90" s="43"/>
      <c r="I90" s="44"/>
      <c r="K90" s="45"/>
      <c r="L90" s="46"/>
      <c r="M90" s="46"/>
      <c r="N90" s="46"/>
      <c r="O90" s="46"/>
      <c r="P90" s="46"/>
      <c r="Q90" s="45"/>
      <c r="R90" s="47"/>
    </row>
    <row r="91" spans="2:18" x14ac:dyDescent="0.2">
      <c r="B91" s="125" t="s">
        <v>111</v>
      </c>
      <c r="C91" s="126"/>
      <c r="D91" s="126"/>
      <c r="E91" s="126"/>
      <c r="F91" s="126"/>
      <c r="G91" s="126"/>
      <c r="H91" s="126"/>
      <c r="I91" s="127"/>
      <c r="K91" s="125" t="s">
        <v>108</v>
      </c>
      <c r="L91" s="126"/>
      <c r="M91" s="126"/>
      <c r="N91" s="126"/>
      <c r="O91" s="126"/>
      <c r="P91" s="126"/>
      <c r="Q91" s="126"/>
      <c r="R91" s="127"/>
    </row>
    <row r="92" spans="2:18" x14ac:dyDescent="0.2">
      <c r="B92" s="144"/>
      <c r="C92" s="145"/>
      <c r="D92" s="145"/>
      <c r="E92" s="145"/>
      <c r="F92" s="145"/>
      <c r="G92" s="145"/>
      <c r="H92" s="145"/>
      <c r="I92" s="146"/>
      <c r="K92" s="144"/>
      <c r="L92" s="145"/>
      <c r="M92" s="145"/>
      <c r="N92" s="145"/>
      <c r="O92" s="145"/>
      <c r="P92" s="145"/>
      <c r="Q92" s="145"/>
      <c r="R92" s="146"/>
    </row>
    <row r="93" spans="2:18" x14ac:dyDescent="0.2">
      <c r="B93" s="4" t="s">
        <v>11</v>
      </c>
      <c r="C93" s="161" t="s">
        <v>30</v>
      </c>
      <c r="D93" s="145"/>
      <c r="E93" s="145"/>
      <c r="F93" s="145"/>
      <c r="G93" s="162"/>
      <c r="H93" s="4" t="s">
        <v>11</v>
      </c>
      <c r="I93" s="24">
        <f>C143-51</f>
        <v>2049</v>
      </c>
      <c r="K93" s="4" t="s">
        <v>11</v>
      </c>
      <c r="L93" s="161" t="s">
        <v>30</v>
      </c>
      <c r="M93" s="145"/>
      <c r="N93" s="145"/>
      <c r="O93" s="145"/>
      <c r="P93" s="162"/>
      <c r="Q93" s="4" t="s">
        <v>11</v>
      </c>
      <c r="R93" s="24">
        <f>C143-51</f>
        <v>2049</v>
      </c>
    </row>
    <row r="94" spans="2:18" x14ac:dyDescent="0.2">
      <c r="B94" s="144"/>
      <c r="C94" s="145"/>
      <c r="D94" s="145"/>
      <c r="E94" s="145"/>
      <c r="F94" s="145"/>
      <c r="G94" s="145"/>
      <c r="H94" s="145"/>
      <c r="I94" s="146"/>
      <c r="K94" s="144"/>
      <c r="L94" s="145"/>
      <c r="M94" s="145"/>
      <c r="N94" s="145"/>
      <c r="O94" s="145"/>
      <c r="P94" s="145"/>
      <c r="Q94" s="145"/>
      <c r="R94" s="146"/>
    </row>
    <row r="95" spans="2:18" x14ac:dyDescent="0.2">
      <c r="B95" s="4" t="s">
        <v>48</v>
      </c>
      <c r="C95" s="161" t="s">
        <v>47</v>
      </c>
      <c r="D95" s="145"/>
      <c r="E95" s="145"/>
      <c r="F95" s="145"/>
      <c r="G95" s="162"/>
      <c r="H95" s="4" t="s">
        <v>48</v>
      </c>
      <c r="I95" s="25">
        <f>C143-61</f>
        <v>2039</v>
      </c>
      <c r="K95" s="4" t="s">
        <v>48</v>
      </c>
      <c r="L95" s="161" t="s">
        <v>47</v>
      </c>
      <c r="M95" s="145"/>
      <c r="N95" s="145"/>
      <c r="O95" s="145"/>
      <c r="P95" s="162"/>
      <c r="Q95" s="4" t="s">
        <v>48</v>
      </c>
      <c r="R95" s="25">
        <f>C143-61</f>
        <v>2039</v>
      </c>
    </row>
    <row r="96" spans="2:18" x14ac:dyDescent="0.2">
      <c r="B96" s="144"/>
      <c r="C96" s="145"/>
      <c r="D96" s="145"/>
      <c r="E96" s="145"/>
      <c r="F96" s="145"/>
      <c r="G96" s="145"/>
      <c r="H96" s="145"/>
      <c r="I96" s="146"/>
      <c r="K96" s="144"/>
      <c r="L96" s="145"/>
      <c r="M96" s="145"/>
      <c r="N96" s="145"/>
      <c r="O96" s="145"/>
      <c r="P96" s="145"/>
      <c r="Q96" s="145"/>
      <c r="R96" s="146"/>
    </row>
    <row r="97" spans="2:18" x14ac:dyDescent="0.2">
      <c r="B97" s="165" t="s">
        <v>12</v>
      </c>
      <c r="C97" s="194"/>
      <c r="D97" s="145" t="s">
        <v>60</v>
      </c>
      <c r="E97" s="145"/>
      <c r="F97" s="145"/>
      <c r="G97" s="197"/>
      <c r="H97" s="165" t="s">
        <v>12</v>
      </c>
      <c r="I97" s="201">
        <f>(C145+40-8)/2</f>
        <v>166</v>
      </c>
      <c r="K97" s="165" t="s">
        <v>12</v>
      </c>
      <c r="L97" s="194"/>
      <c r="M97" s="145" t="s">
        <v>61</v>
      </c>
      <c r="N97" s="145"/>
      <c r="O97" s="145"/>
      <c r="P97" s="197"/>
      <c r="Q97" s="165" t="s">
        <v>12</v>
      </c>
      <c r="R97" s="201">
        <f>(C145+I143+I145+40-12)/2</f>
        <v>234</v>
      </c>
    </row>
    <row r="98" spans="2:18" x14ac:dyDescent="0.2">
      <c r="B98" s="166"/>
      <c r="C98" s="195"/>
      <c r="D98" s="145">
        <v>2</v>
      </c>
      <c r="E98" s="145"/>
      <c r="F98" s="145"/>
      <c r="G98" s="198"/>
      <c r="H98" s="166"/>
      <c r="I98" s="200"/>
      <c r="K98" s="166"/>
      <c r="L98" s="195"/>
      <c r="M98" s="145">
        <v>2</v>
      </c>
      <c r="N98" s="145"/>
      <c r="O98" s="145"/>
      <c r="P98" s="198"/>
      <c r="Q98" s="166"/>
      <c r="R98" s="200"/>
    </row>
    <row r="99" spans="2:18" x14ac:dyDescent="0.2">
      <c r="B99" s="144"/>
      <c r="C99" s="193"/>
      <c r="D99" s="193"/>
      <c r="E99" s="193"/>
      <c r="F99" s="193"/>
      <c r="G99" s="193"/>
      <c r="H99" s="145"/>
      <c r="I99" s="146"/>
      <c r="K99" s="144"/>
      <c r="L99" s="193"/>
      <c r="M99" s="193"/>
      <c r="N99" s="193"/>
      <c r="O99" s="193"/>
      <c r="P99" s="193"/>
      <c r="Q99" s="145"/>
      <c r="R99" s="146"/>
    </row>
    <row r="100" spans="2:18" x14ac:dyDescent="0.2">
      <c r="B100" s="4" t="s">
        <v>15</v>
      </c>
      <c r="C100" s="143" t="s">
        <v>16</v>
      </c>
      <c r="D100" s="143"/>
      <c r="E100" s="143"/>
      <c r="F100" s="143"/>
      <c r="G100" s="143"/>
      <c r="H100" s="4" t="s">
        <v>15</v>
      </c>
      <c r="I100" s="26">
        <f>I93*I97*F145*0.0000025</f>
        <v>8.5033500000000011</v>
      </c>
      <c r="K100" s="4" t="s">
        <v>15</v>
      </c>
      <c r="L100" s="143" t="s">
        <v>16</v>
      </c>
      <c r="M100" s="143"/>
      <c r="N100" s="143"/>
      <c r="O100" s="143"/>
      <c r="P100" s="143"/>
      <c r="Q100" s="4" t="s">
        <v>15</v>
      </c>
      <c r="R100" s="26">
        <f>R93*R97*F145*0.0000025</f>
        <v>11.986650000000001</v>
      </c>
    </row>
    <row r="101" spans="2:18" x14ac:dyDescent="0.2">
      <c r="B101" s="53"/>
      <c r="C101" s="54"/>
      <c r="D101" s="54"/>
      <c r="E101" s="54"/>
      <c r="F101" s="54"/>
      <c r="G101" s="54"/>
      <c r="H101" s="54"/>
      <c r="I101" s="25"/>
      <c r="K101" s="53"/>
      <c r="L101" s="54"/>
      <c r="M101" s="54"/>
      <c r="N101" s="54"/>
      <c r="O101" s="54"/>
      <c r="P101" s="54"/>
      <c r="Q101" s="54"/>
      <c r="R101" s="25"/>
    </row>
    <row r="102" spans="2:18" x14ac:dyDescent="0.2">
      <c r="B102" s="165" t="s">
        <v>50</v>
      </c>
      <c r="C102" s="196"/>
      <c r="D102" s="145" t="s">
        <v>60</v>
      </c>
      <c r="E102" s="145"/>
      <c r="F102" s="145"/>
      <c r="G102" s="197"/>
      <c r="H102" s="165" t="s">
        <v>50</v>
      </c>
      <c r="I102" s="199">
        <f>(C145+40-8)/2</f>
        <v>166</v>
      </c>
      <c r="K102" s="165" t="s">
        <v>50</v>
      </c>
      <c r="L102" s="196"/>
      <c r="M102" s="145" t="s">
        <v>62</v>
      </c>
      <c r="N102" s="145"/>
      <c r="O102" s="145"/>
      <c r="P102" s="197"/>
      <c r="Q102" s="165" t="s">
        <v>50</v>
      </c>
      <c r="R102" s="199">
        <f>(C145-I143-I145+40-4)/2</f>
        <v>98</v>
      </c>
    </row>
    <row r="103" spans="2:18" x14ac:dyDescent="0.2">
      <c r="B103" s="166"/>
      <c r="C103" s="193"/>
      <c r="D103" s="145">
        <v>2</v>
      </c>
      <c r="E103" s="145"/>
      <c r="F103" s="145"/>
      <c r="G103" s="198"/>
      <c r="H103" s="166"/>
      <c r="I103" s="200"/>
      <c r="K103" s="166"/>
      <c r="L103" s="193"/>
      <c r="M103" s="145">
        <v>2</v>
      </c>
      <c r="N103" s="145"/>
      <c r="O103" s="145"/>
      <c r="P103" s="198"/>
      <c r="Q103" s="166"/>
      <c r="R103" s="200"/>
    </row>
    <row r="104" spans="2:18" x14ac:dyDescent="0.2">
      <c r="B104" s="178">
        <f>IF(F145&gt;10.76,"Achtung! Montage mit Seitenteil nur bis Glasstärke 10,76 mm möglich.",)</f>
        <v>0</v>
      </c>
      <c r="C104" s="179"/>
      <c r="D104" s="179"/>
      <c r="E104" s="179"/>
      <c r="F104" s="179"/>
      <c r="G104" s="179"/>
      <c r="H104" s="179"/>
      <c r="I104" s="180"/>
      <c r="K104" s="178">
        <f>IF(F145&gt;10.76,"Achtung! Montage mit Seitenteil nur bis Glasstärke 10,76 mm möglich.",)</f>
        <v>0</v>
      </c>
      <c r="L104" s="179"/>
      <c r="M104" s="179"/>
      <c r="N104" s="179"/>
      <c r="O104" s="179"/>
      <c r="P104" s="179"/>
      <c r="Q104" s="179"/>
      <c r="R104" s="180"/>
    </row>
    <row r="105" spans="2:18" x14ac:dyDescent="0.2">
      <c r="B105" s="4" t="s">
        <v>17</v>
      </c>
      <c r="C105" s="143" t="s">
        <v>20</v>
      </c>
      <c r="D105" s="143"/>
      <c r="E105" s="143"/>
      <c r="F105" s="143"/>
      <c r="G105" s="143"/>
      <c r="H105" s="4" t="s">
        <v>17</v>
      </c>
      <c r="I105" s="24">
        <f>C145</f>
        <v>300</v>
      </c>
      <c r="K105" s="4" t="s">
        <v>17</v>
      </c>
      <c r="L105" s="143" t="s">
        <v>20</v>
      </c>
      <c r="M105" s="143"/>
      <c r="N105" s="143"/>
      <c r="O105" s="143"/>
      <c r="P105" s="143"/>
      <c r="Q105" s="4" t="s">
        <v>17</v>
      </c>
      <c r="R105" s="24">
        <f>C145</f>
        <v>300</v>
      </c>
    </row>
    <row r="106" spans="2:18" x14ac:dyDescent="0.2">
      <c r="B106" s="53"/>
      <c r="C106" s="54"/>
      <c r="D106" s="54"/>
      <c r="E106" s="54"/>
      <c r="F106" s="54"/>
      <c r="G106" s="54"/>
      <c r="H106" s="54"/>
      <c r="I106" s="25"/>
      <c r="K106" s="53"/>
      <c r="L106" s="54"/>
      <c r="M106" s="54"/>
      <c r="N106" s="54"/>
      <c r="O106" s="54"/>
      <c r="P106" s="54"/>
      <c r="Q106" s="54"/>
      <c r="R106" s="25"/>
    </row>
    <row r="107" spans="2:18" x14ac:dyDescent="0.2">
      <c r="B107" s="4" t="s">
        <v>53</v>
      </c>
      <c r="C107" s="161" t="s">
        <v>64</v>
      </c>
      <c r="D107" s="145"/>
      <c r="E107" s="145"/>
      <c r="F107" s="145"/>
      <c r="G107" s="162"/>
      <c r="H107" s="4" t="s">
        <v>53</v>
      </c>
      <c r="I107" s="25">
        <f>I102+4</f>
        <v>170</v>
      </c>
      <c r="K107" s="4" t="s">
        <v>53</v>
      </c>
      <c r="L107" s="161" t="s">
        <v>64</v>
      </c>
      <c r="M107" s="145"/>
      <c r="N107" s="145"/>
      <c r="O107" s="145"/>
      <c r="P107" s="162"/>
      <c r="Q107" s="4" t="s">
        <v>53</v>
      </c>
      <c r="R107" s="25">
        <f>R102+4</f>
        <v>102</v>
      </c>
    </row>
    <row r="108" spans="2:18" x14ac:dyDescent="0.2">
      <c r="B108" s="53"/>
      <c r="C108" s="163" t="s">
        <v>72</v>
      </c>
      <c r="D108" s="163"/>
      <c r="E108" s="163"/>
      <c r="F108" s="163"/>
      <c r="G108" s="163"/>
      <c r="H108" s="54"/>
      <c r="I108" s="25"/>
      <c r="K108" s="53"/>
      <c r="L108" s="163" t="s">
        <v>72</v>
      </c>
      <c r="M108" s="163"/>
      <c r="N108" s="163"/>
      <c r="O108" s="163"/>
      <c r="P108" s="163"/>
      <c r="Q108" s="54"/>
      <c r="R108" s="25"/>
    </row>
    <row r="109" spans="2:18" x14ac:dyDescent="0.2">
      <c r="B109" s="4" t="s">
        <v>55</v>
      </c>
      <c r="C109" s="145" t="s">
        <v>63</v>
      </c>
      <c r="D109" s="145"/>
      <c r="E109" s="145"/>
      <c r="F109" s="145"/>
      <c r="G109" s="162"/>
      <c r="H109" s="4" t="s">
        <v>55</v>
      </c>
      <c r="I109" s="25">
        <f>I105-I102-4</f>
        <v>130</v>
      </c>
      <c r="K109" s="4" t="s">
        <v>55</v>
      </c>
      <c r="L109" s="145" t="s">
        <v>63</v>
      </c>
      <c r="M109" s="145"/>
      <c r="N109" s="145"/>
      <c r="O109" s="145"/>
      <c r="P109" s="162"/>
      <c r="Q109" s="4" t="s">
        <v>55</v>
      </c>
      <c r="R109" s="25">
        <f>R105-R102-4</f>
        <v>198</v>
      </c>
    </row>
    <row r="110" spans="2:18" x14ac:dyDescent="0.2">
      <c r="B110" s="144"/>
      <c r="C110" s="145"/>
      <c r="D110" s="145"/>
      <c r="E110" s="145"/>
      <c r="F110" s="145"/>
      <c r="G110" s="145"/>
      <c r="H110" s="145"/>
      <c r="I110" s="146"/>
      <c r="K110" s="144"/>
      <c r="L110" s="145"/>
      <c r="M110" s="145"/>
      <c r="N110" s="145"/>
      <c r="O110" s="145"/>
      <c r="P110" s="145"/>
      <c r="Q110" s="145"/>
      <c r="R110" s="146"/>
    </row>
    <row r="111" spans="2:18" ht="15.75" thickBot="1" x14ac:dyDescent="0.3">
      <c r="B111" s="7" t="s">
        <v>19</v>
      </c>
      <c r="C111" s="184" t="s">
        <v>63</v>
      </c>
      <c r="D111" s="185"/>
      <c r="E111" s="185"/>
      <c r="F111" s="185"/>
      <c r="G111" s="186"/>
      <c r="H111" s="7" t="s">
        <v>19</v>
      </c>
      <c r="I111" s="29">
        <f>I105-I97-4</f>
        <v>130</v>
      </c>
      <c r="K111" s="7" t="s">
        <v>19</v>
      </c>
      <c r="L111" s="187" t="s">
        <v>65</v>
      </c>
      <c r="M111" s="188"/>
      <c r="N111" s="188"/>
      <c r="O111" s="188"/>
      <c r="P111" s="189"/>
      <c r="Q111" s="7" t="s">
        <v>19</v>
      </c>
      <c r="R111" s="30">
        <f>C145-R97-4</f>
        <v>62</v>
      </c>
    </row>
    <row r="112" spans="2:18" ht="15.75" thickBot="1" x14ac:dyDescent="0.3">
      <c r="B112" s="43"/>
      <c r="C112" s="34"/>
      <c r="D112" s="34"/>
      <c r="E112" s="34"/>
      <c r="F112" s="34"/>
      <c r="G112" s="34"/>
      <c r="H112" s="43"/>
      <c r="I112" s="44"/>
      <c r="K112" s="45"/>
      <c r="L112" s="46"/>
      <c r="M112" s="46"/>
      <c r="N112" s="46"/>
      <c r="O112" s="46"/>
      <c r="P112" s="46"/>
      <c r="Q112" s="45"/>
      <c r="R112" s="47"/>
    </row>
    <row r="113" spans="2:18" x14ac:dyDescent="0.2">
      <c r="B113" s="190" t="s">
        <v>110</v>
      </c>
      <c r="C113" s="191"/>
      <c r="D113" s="191"/>
      <c r="E113" s="191"/>
      <c r="F113" s="191"/>
      <c r="G113" s="191"/>
      <c r="H113" s="191"/>
      <c r="I113" s="192"/>
      <c r="K113" s="125" t="s">
        <v>110</v>
      </c>
      <c r="L113" s="126"/>
      <c r="M113" s="126"/>
      <c r="N113" s="126"/>
      <c r="O113" s="126"/>
      <c r="P113" s="126"/>
      <c r="Q113" s="126"/>
      <c r="R113" s="127"/>
    </row>
    <row r="114" spans="2:18" x14ac:dyDescent="0.2">
      <c r="B114" s="144"/>
      <c r="C114" s="145"/>
      <c r="D114" s="145"/>
      <c r="E114" s="145"/>
      <c r="F114" s="145"/>
      <c r="G114" s="145"/>
      <c r="H114" s="145"/>
      <c r="I114" s="146"/>
      <c r="K114" s="210"/>
      <c r="L114" s="211"/>
      <c r="M114" s="211"/>
      <c r="N114" s="211"/>
      <c r="O114" s="211"/>
      <c r="P114" s="211"/>
      <c r="Q114" s="211"/>
      <c r="R114" s="212"/>
    </row>
    <row r="115" spans="2:18" x14ac:dyDescent="0.2">
      <c r="B115" s="4" t="s">
        <v>11</v>
      </c>
      <c r="C115" s="161" t="s">
        <v>30</v>
      </c>
      <c r="D115" s="145"/>
      <c r="E115" s="145"/>
      <c r="F115" s="145"/>
      <c r="G115" s="162"/>
      <c r="H115" s="4" t="s">
        <v>11</v>
      </c>
      <c r="I115" s="24">
        <f>C143-51</f>
        <v>2049</v>
      </c>
      <c r="K115" s="4" t="s">
        <v>11</v>
      </c>
      <c r="L115" s="161" t="s">
        <v>30</v>
      </c>
      <c r="M115" s="145"/>
      <c r="N115" s="145"/>
      <c r="O115" s="145"/>
      <c r="P115" s="162"/>
      <c r="Q115" s="4" t="s">
        <v>11</v>
      </c>
      <c r="R115" s="24">
        <f>C143-51</f>
        <v>2049</v>
      </c>
    </row>
    <row r="116" spans="2:18" x14ac:dyDescent="0.2">
      <c r="B116" s="144"/>
      <c r="C116" s="145"/>
      <c r="D116" s="145"/>
      <c r="E116" s="145"/>
      <c r="F116" s="145"/>
      <c r="G116" s="145"/>
      <c r="H116" s="145"/>
      <c r="I116" s="146"/>
      <c r="K116" s="144"/>
      <c r="L116" s="145"/>
      <c r="M116" s="145"/>
      <c r="N116" s="145"/>
      <c r="O116" s="145"/>
      <c r="P116" s="145"/>
      <c r="Q116" s="145"/>
      <c r="R116" s="146"/>
    </row>
    <row r="117" spans="2:18" x14ac:dyDescent="0.2">
      <c r="B117" s="4" t="s">
        <v>48</v>
      </c>
      <c r="C117" s="161" t="s">
        <v>47</v>
      </c>
      <c r="D117" s="145"/>
      <c r="E117" s="145"/>
      <c r="F117" s="145"/>
      <c r="G117" s="162"/>
      <c r="H117" s="4" t="s">
        <v>48</v>
      </c>
      <c r="I117" s="25">
        <f>C143-61</f>
        <v>2039</v>
      </c>
      <c r="K117" s="4" t="s">
        <v>48</v>
      </c>
      <c r="L117" s="161" t="s">
        <v>47</v>
      </c>
      <c r="M117" s="145"/>
      <c r="N117" s="145"/>
      <c r="O117" s="145"/>
      <c r="P117" s="162"/>
      <c r="Q117" s="4" t="s">
        <v>48</v>
      </c>
      <c r="R117" s="25">
        <f>C143-61</f>
        <v>2039</v>
      </c>
    </row>
    <row r="118" spans="2:18" x14ac:dyDescent="0.2">
      <c r="B118" s="144"/>
      <c r="C118" s="145"/>
      <c r="D118" s="145"/>
      <c r="E118" s="145"/>
      <c r="F118" s="145"/>
      <c r="G118" s="145"/>
      <c r="H118" s="145"/>
      <c r="I118" s="146"/>
      <c r="K118" s="144"/>
      <c r="L118" s="145"/>
      <c r="M118" s="145"/>
      <c r="N118" s="145"/>
      <c r="O118" s="145"/>
      <c r="P118" s="145"/>
      <c r="Q118" s="145"/>
      <c r="R118" s="146"/>
    </row>
    <row r="119" spans="2:18" x14ac:dyDescent="0.2">
      <c r="B119" s="165" t="s">
        <v>12</v>
      </c>
      <c r="C119" s="194"/>
      <c r="D119" s="145" t="s">
        <v>60</v>
      </c>
      <c r="E119" s="145"/>
      <c r="F119" s="145"/>
      <c r="G119" s="197"/>
      <c r="H119" s="165" t="s">
        <v>12</v>
      </c>
      <c r="I119" s="201">
        <f>(C145+40-8)/2</f>
        <v>166</v>
      </c>
      <c r="K119" s="165" t="s">
        <v>12</v>
      </c>
      <c r="L119" s="194"/>
      <c r="M119" s="145" t="s">
        <v>61</v>
      </c>
      <c r="N119" s="145"/>
      <c r="O119" s="145"/>
      <c r="P119" s="197"/>
      <c r="Q119" s="165" t="s">
        <v>12</v>
      </c>
      <c r="R119" s="201">
        <f>(C145+I143+I145+40-12)/2</f>
        <v>234</v>
      </c>
    </row>
    <row r="120" spans="2:18" x14ac:dyDescent="0.2">
      <c r="B120" s="166"/>
      <c r="C120" s="195"/>
      <c r="D120" s="145">
        <v>2</v>
      </c>
      <c r="E120" s="145"/>
      <c r="F120" s="145"/>
      <c r="G120" s="198"/>
      <c r="H120" s="166"/>
      <c r="I120" s="200"/>
      <c r="K120" s="166"/>
      <c r="L120" s="195"/>
      <c r="M120" s="145">
        <v>2</v>
      </c>
      <c r="N120" s="145"/>
      <c r="O120" s="145"/>
      <c r="P120" s="198"/>
      <c r="Q120" s="166"/>
      <c r="R120" s="200"/>
    </row>
    <row r="121" spans="2:18" x14ac:dyDescent="0.2">
      <c r="B121" s="144"/>
      <c r="C121" s="193"/>
      <c r="D121" s="193"/>
      <c r="E121" s="193"/>
      <c r="F121" s="193"/>
      <c r="G121" s="193"/>
      <c r="H121" s="145"/>
      <c r="I121" s="146"/>
      <c r="K121" s="144"/>
      <c r="L121" s="193"/>
      <c r="M121" s="193"/>
      <c r="N121" s="193"/>
      <c r="O121" s="193"/>
      <c r="P121" s="193"/>
      <c r="Q121" s="145"/>
      <c r="R121" s="146"/>
    </row>
    <row r="122" spans="2:18" x14ac:dyDescent="0.2">
      <c r="B122" s="4" t="s">
        <v>15</v>
      </c>
      <c r="C122" s="143" t="s">
        <v>16</v>
      </c>
      <c r="D122" s="143"/>
      <c r="E122" s="143"/>
      <c r="F122" s="143"/>
      <c r="G122" s="143"/>
      <c r="H122" s="4" t="s">
        <v>15</v>
      </c>
      <c r="I122" s="26">
        <f>I115*I119*F145*0.0000025</f>
        <v>8.5033500000000011</v>
      </c>
      <c r="K122" s="4" t="s">
        <v>15</v>
      </c>
      <c r="L122" s="143" t="s">
        <v>16</v>
      </c>
      <c r="M122" s="143"/>
      <c r="N122" s="143"/>
      <c r="O122" s="143"/>
      <c r="P122" s="143"/>
      <c r="Q122" s="4" t="s">
        <v>15</v>
      </c>
      <c r="R122" s="26">
        <f>R115*R119*F145*0.0000025</f>
        <v>11.986650000000001</v>
      </c>
    </row>
    <row r="123" spans="2:18" x14ac:dyDescent="0.2">
      <c r="B123" s="27"/>
      <c r="C123" s="28"/>
      <c r="D123" s="28"/>
      <c r="E123" s="28"/>
      <c r="F123" s="28"/>
      <c r="G123" s="28"/>
      <c r="H123" s="28"/>
      <c r="I123" s="25"/>
      <c r="K123" s="27"/>
      <c r="L123" s="28"/>
      <c r="M123" s="28"/>
      <c r="N123" s="28"/>
      <c r="O123" s="28"/>
      <c r="P123" s="28"/>
      <c r="Q123" s="28"/>
      <c r="R123" s="25"/>
    </row>
    <row r="124" spans="2:18" x14ac:dyDescent="0.2">
      <c r="B124" s="165" t="s">
        <v>50</v>
      </c>
      <c r="C124" s="196"/>
      <c r="D124" s="145" t="s">
        <v>60</v>
      </c>
      <c r="E124" s="145"/>
      <c r="F124" s="145"/>
      <c r="G124" s="197"/>
      <c r="H124" s="165" t="s">
        <v>50</v>
      </c>
      <c r="I124" s="199">
        <f>(C145+40-8)/2</f>
        <v>166</v>
      </c>
      <c r="K124" s="165" t="s">
        <v>50</v>
      </c>
      <c r="L124" s="196"/>
      <c r="M124" s="145" t="s">
        <v>62</v>
      </c>
      <c r="N124" s="145"/>
      <c r="O124" s="145"/>
      <c r="P124" s="197"/>
      <c r="Q124" s="165" t="s">
        <v>50</v>
      </c>
      <c r="R124" s="199">
        <f>(C145-I143-I145+40-4)/2</f>
        <v>98</v>
      </c>
    </row>
    <row r="125" spans="2:18" x14ac:dyDescent="0.2">
      <c r="B125" s="166"/>
      <c r="C125" s="193"/>
      <c r="D125" s="145">
        <v>2</v>
      </c>
      <c r="E125" s="145"/>
      <c r="F125" s="145"/>
      <c r="G125" s="198"/>
      <c r="H125" s="166"/>
      <c r="I125" s="200"/>
      <c r="K125" s="166"/>
      <c r="L125" s="193"/>
      <c r="M125" s="145">
        <v>2</v>
      </c>
      <c r="N125" s="145"/>
      <c r="O125" s="145"/>
      <c r="P125" s="198"/>
      <c r="Q125" s="166"/>
      <c r="R125" s="200"/>
    </row>
    <row r="126" spans="2:18" ht="15" x14ac:dyDescent="0.25">
      <c r="B126" s="207">
        <f>IF(F145&gt;10.76,"Achtung! Montage mit Seitenteil nur bis Glasstärke 10,76 mm möglich.",)</f>
        <v>0</v>
      </c>
      <c r="C126" s="208"/>
      <c r="D126" s="208"/>
      <c r="E126" s="208"/>
      <c r="F126" s="208"/>
      <c r="G126" s="208"/>
      <c r="H126" s="208"/>
      <c r="I126" s="209"/>
      <c r="K126" s="207">
        <f>IF(F145&gt;10.76,"Achtung! Montage mit Seitenteil nur bis Glasstärke 10,76 mm möglich.",)</f>
        <v>0</v>
      </c>
      <c r="L126" s="208"/>
      <c r="M126" s="208"/>
      <c r="N126" s="208"/>
      <c r="O126" s="208"/>
      <c r="P126" s="208"/>
      <c r="Q126" s="208"/>
      <c r="R126" s="209"/>
    </row>
    <row r="127" spans="2:18" x14ac:dyDescent="0.2">
      <c r="B127" s="4" t="s">
        <v>17</v>
      </c>
      <c r="C127" s="143" t="s">
        <v>20</v>
      </c>
      <c r="D127" s="143"/>
      <c r="E127" s="143"/>
      <c r="F127" s="143"/>
      <c r="G127" s="143"/>
      <c r="H127" s="4" t="s">
        <v>17</v>
      </c>
      <c r="I127" s="24">
        <f>C145</f>
        <v>300</v>
      </c>
      <c r="K127" s="4" t="s">
        <v>17</v>
      </c>
      <c r="L127" s="143" t="s">
        <v>20</v>
      </c>
      <c r="M127" s="143"/>
      <c r="N127" s="143"/>
      <c r="O127" s="143"/>
      <c r="P127" s="143"/>
      <c r="Q127" s="4" t="s">
        <v>17</v>
      </c>
      <c r="R127" s="24">
        <f>C145</f>
        <v>300</v>
      </c>
    </row>
    <row r="128" spans="2:18" x14ac:dyDescent="0.2">
      <c r="B128" s="27"/>
      <c r="C128" s="28"/>
      <c r="D128" s="28"/>
      <c r="E128" s="28"/>
      <c r="F128" s="28"/>
      <c r="G128" s="28"/>
      <c r="H128" s="28"/>
      <c r="I128" s="25"/>
      <c r="K128" s="27"/>
      <c r="L128" s="28"/>
      <c r="M128" s="28"/>
      <c r="N128" s="28"/>
      <c r="O128" s="28"/>
      <c r="P128" s="28"/>
      <c r="Q128" s="28"/>
      <c r="R128" s="25"/>
    </row>
    <row r="129" spans="2:18" x14ac:dyDescent="0.2">
      <c r="B129" s="4" t="s">
        <v>53</v>
      </c>
      <c r="C129" s="161" t="s">
        <v>64</v>
      </c>
      <c r="D129" s="145"/>
      <c r="E129" s="145"/>
      <c r="F129" s="145"/>
      <c r="G129" s="162"/>
      <c r="H129" s="4" t="s">
        <v>53</v>
      </c>
      <c r="I129" s="25">
        <f>I124+4</f>
        <v>170</v>
      </c>
      <c r="K129" s="4" t="s">
        <v>53</v>
      </c>
      <c r="L129" s="161" t="s">
        <v>64</v>
      </c>
      <c r="M129" s="145"/>
      <c r="N129" s="145"/>
      <c r="O129" s="145"/>
      <c r="P129" s="162"/>
      <c r="Q129" s="4" t="s">
        <v>53</v>
      </c>
      <c r="R129" s="25">
        <f>R124+4</f>
        <v>102</v>
      </c>
    </row>
    <row r="130" spans="2:18" x14ac:dyDescent="0.2">
      <c r="B130" s="27"/>
      <c r="C130" s="163" t="s">
        <v>72</v>
      </c>
      <c r="D130" s="163"/>
      <c r="E130" s="163"/>
      <c r="F130" s="163"/>
      <c r="G130" s="163"/>
      <c r="H130" s="28"/>
      <c r="I130" s="25"/>
      <c r="K130" s="27"/>
      <c r="L130" s="163" t="s">
        <v>72</v>
      </c>
      <c r="M130" s="163"/>
      <c r="N130" s="163"/>
      <c r="O130" s="163"/>
      <c r="P130" s="163"/>
      <c r="Q130" s="28"/>
      <c r="R130" s="25"/>
    </row>
    <row r="131" spans="2:18" x14ac:dyDescent="0.2">
      <c r="B131" s="4" t="s">
        <v>55</v>
      </c>
      <c r="C131" s="145" t="s">
        <v>63</v>
      </c>
      <c r="D131" s="145"/>
      <c r="E131" s="145"/>
      <c r="F131" s="145"/>
      <c r="G131" s="162"/>
      <c r="H131" s="4" t="s">
        <v>55</v>
      </c>
      <c r="I131" s="25">
        <f>I127-I124-4</f>
        <v>130</v>
      </c>
      <c r="K131" s="4" t="s">
        <v>55</v>
      </c>
      <c r="L131" s="145" t="s">
        <v>63</v>
      </c>
      <c r="M131" s="145"/>
      <c r="N131" s="145"/>
      <c r="O131" s="145"/>
      <c r="P131" s="162"/>
      <c r="Q131" s="4" t="s">
        <v>55</v>
      </c>
      <c r="R131" s="25">
        <f>R127-R124-4</f>
        <v>198</v>
      </c>
    </row>
    <row r="132" spans="2:18" x14ac:dyDescent="0.2">
      <c r="B132" s="144"/>
      <c r="C132" s="145"/>
      <c r="D132" s="145"/>
      <c r="E132" s="145"/>
      <c r="F132" s="145"/>
      <c r="G132" s="145"/>
      <c r="H132" s="145"/>
      <c r="I132" s="146"/>
      <c r="K132" s="144"/>
      <c r="L132" s="145"/>
      <c r="M132" s="145"/>
      <c r="N132" s="145"/>
      <c r="O132" s="145"/>
      <c r="P132" s="145"/>
      <c r="Q132" s="145"/>
      <c r="R132" s="146"/>
    </row>
    <row r="133" spans="2:18" ht="15.75" thickBot="1" x14ac:dyDescent="0.3">
      <c r="B133" s="7" t="s">
        <v>19</v>
      </c>
      <c r="C133" s="184" t="s">
        <v>63</v>
      </c>
      <c r="D133" s="185"/>
      <c r="E133" s="185"/>
      <c r="F133" s="185"/>
      <c r="G133" s="186"/>
      <c r="H133" s="7" t="s">
        <v>19</v>
      </c>
      <c r="I133" s="29">
        <f>I127-I119-4</f>
        <v>130</v>
      </c>
      <c r="K133" s="7" t="s">
        <v>19</v>
      </c>
      <c r="L133" s="187" t="s">
        <v>59</v>
      </c>
      <c r="M133" s="188"/>
      <c r="N133" s="188"/>
      <c r="O133" s="188"/>
      <c r="P133" s="189"/>
      <c r="Q133" s="7" t="s">
        <v>19</v>
      </c>
      <c r="R133" s="30">
        <f>C145-R119-4</f>
        <v>62</v>
      </c>
    </row>
    <row r="135" spans="2:18" x14ac:dyDescent="0.2">
      <c r="B135" s="122" t="s">
        <v>66</v>
      </c>
      <c r="C135" s="122"/>
      <c r="D135" s="122"/>
      <c r="E135" s="122"/>
      <c r="F135" s="122"/>
      <c r="G135" s="122"/>
      <c r="H135" s="122"/>
      <c r="I135" s="122"/>
      <c r="J135" s="122"/>
      <c r="K135" s="122"/>
      <c r="L135" s="122"/>
      <c r="M135" s="122"/>
      <c r="N135" s="122"/>
      <c r="O135" s="122"/>
      <c r="P135" s="122"/>
      <c r="Q135" s="122"/>
      <c r="R135" s="122"/>
    </row>
    <row r="136" spans="2:18" x14ac:dyDescent="0.2">
      <c r="B136" s="1"/>
      <c r="C136" s="1"/>
      <c r="D136" s="1"/>
      <c r="E136" s="1"/>
      <c r="F136" s="1"/>
      <c r="G136" s="1"/>
      <c r="H136" s="1"/>
      <c r="I136" s="10"/>
    </row>
    <row r="137" spans="2:18" x14ac:dyDescent="0.2">
      <c r="B137" s="152" t="s">
        <v>67</v>
      </c>
      <c r="C137" s="152"/>
      <c r="D137" s="152"/>
      <c r="E137" s="152"/>
      <c r="F137" s="152"/>
      <c r="G137" s="152"/>
      <c r="H137" s="152"/>
      <c r="I137" s="152"/>
      <c r="J137" s="152"/>
      <c r="K137" s="152"/>
      <c r="L137" s="152"/>
      <c r="M137" s="152"/>
      <c r="N137" s="152"/>
      <c r="O137" s="152"/>
      <c r="P137" s="152"/>
      <c r="Q137" s="152"/>
      <c r="R137" s="152"/>
    </row>
    <row r="138" spans="2:18" x14ac:dyDescent="0.2">
      <c r="B138" s="1"/>
      <c r="C138" s="1"/>
      <c r="D138" s="1"/>
      <c r="E138" s="1"/>
      <c r="F138" s="1"/>
      <c r="G138" s="1"/>
      <c r="H138" s="1"/>
      <c r="I138" s="10"/>
    </row>
    <row r="139" spans="2:18" x14ac:dyDescent="0.2">
      <c r="B139" s="124" t="s">
        <v>69</v>
      </c>
      <c r="C139" s="124"/>
      <c r="D139" s="124"/>
      <c r="E139" s="124"/>
      <c r="F139" s="124"/>
      <c r="G139" s="124"/>
      <c r="H139" s="124"/>
      <c r="I139" s="124"/>
      <c r="J139" s="124"/>
      <c r="K139" s="124"/>
      <c r="L139" s="124"/>
      <c r="M139" s="124"/>
      <c r="N139" s="124"/>
      <c r="O139" s="124"/>
      <c r="P139" s="124"/>
      <c r="Q139" s="124"/>
      <c r="R139" s="124"/>
    </row>
    <row r="140" spans="2:18" x14ac:dyDescent="0.2">
      <c r="B140" s="1"/>
      <c r="C140" s="1"/>
      <c r="D140" s="1"/>
      <c r="E140" s="1"/>
      <c r="F140" s="1"/>
      <c r="G140" s="1"/>
      <c r="H140" s="1"/>
      <c r="I140" s="10"/>
    </row>
    <row r="141" spans="2:18" x14ac:dyDescent="0.2">
      <c r="B141" s="115" t="s">
        <v>68</v>
      </c>
      <c r="C141" s="115"/>
      <c r="D141" s="115"/>
      <c r="E141" s="115"/>
      <c r="F141" s="115"/>
      <c r="G141" s="115"/>
      <c r="H141" s="115"/>
      <c r="I141" s="115"/>
      <c r="J141" s="115"/>
      <c r="K141" s="115"/>
      <c r="L141" s="115"/>
      <c r="M141" s="115"/>
      <c r="N141" s="115"/>
      <c r="O141" s="115"/>
      <c r="P141" s="115"/>
      <c r="Q141" s="115"/>
      <c r="R141" s="115"/>
    </row>
    <row r="143" spans="2:18" x14ac:dyDescent="0.2">
      <c r="B143" s="1" t="s">
        <v>0</v>
      </c>
      <c r="C143" s="2">
        <f>SUM(Startseite!D33)</f>
        <v>2100</v>
      </c>
      <c r="D143" s="3"/>
      <c r="E143" s="1" t="s">
        <v>1</v>
      </c>
      <c r="F143" s="2">
        <f>SUM(Startseite!K33)</f>
        <v>10</v>
      </c>
      <c r="G143" s="1"/>
      <c r="H143" s="1" t="s">
        <v>2</v>
      </c>
      <c r="I143" s="2">
        <f>SUM(Startseite!K36)</f>
        <v>80</v>
      </c>
    </row>
    <row r="144" spans="2:18" x14ac:dyDescent="0.2">
      <c r="B144" s="1"/>
      <c r="C144" s="1"/>
      <c r="D144" s="1"/>
      <c r="E144" s="1"/>
      <c r="F144" s="1"/>
      <c r="G144" s="1"/>
      <c r="H144" s="1"/>
      <c r="I144" s="10"/>
    </row>
    <row r="145" spans="2:9" x14ac:dyDescent="0.2">
      <c r="B145" s="1" t="s">
        <v>3</v>
      </c>
      <c r="C145" s="2">
        <f>SUM(Startseite!D35)</f>
        <v>300</v>
      </c>
      <c r="D145" s="1"/>
      <c r="E145" s="1" t="s">
        <v>6</v>
      </c>
      <c r="F145" s="2">
        <f>SUM(Startseite!D37)</f>
        <v>10</v>
      </c>
      <c r="G145" s="1"/>
      <c r="H145" s="1" t="s">
        <v>8</v>
      </c>
      <c r="I145" s="2">
        <f>SUM(Startseite!K38)</f>
        <v>60</v>
      </c>
    </row>
  </sheetData>
  <sheetProtection algorithmName="SHA-512" hashValue="jAwrJJCU8aZWFoTidEK5oTOYM7+eSYxRRuEccluecgOzR9sgn+zkR/4FkqVGRG6YZrH/iLlTy4O4pXDeQpMOQA==" saltValue="iKGdUtzy9ong2LkJOqmmLg==" spinCount="100000" sheet="1" objects="1" scenarios="1"/>
  <mergeCells count="248">
    <mergeCell ref="B22:I22"/>
    <mergeCell ref="K22:R22"/>
    <mergeCell ref="B11:C11"/>
    <mergeCell ref="B137:R137"/>
    <mergeCell ref="B139:R139"/>
    <mergeCell ref="B141:R141"/>
    <mergeCell ref="B20:I20"/>
    <mergeCell ref="K20:R20"/>
    <mergeCell ref="B21:R21"/>
    <mergeCell ref="C107:G107"/>
    <mergeCell ref="L107:P107"/>
    <mergeCell ref="C109:G109"/>
    <mergeCell ref="L109:P109"/>
    <mergeCell ref="B110:I110"/>
    <mergeCell ref="K110:R110"/>
    <mergeCell ref="C111:G111"/>
    <mergeCell ref="L111:P111"/>
    <mergeCell ref="B135:R135"/>
    <mergeCell ref="P102:P103"/>
    <mergeCell ref="Q102:Q103"/>
    <mergeCell ref="R102:R103"/>
    <mergeCell ref="D103:F103"/>
    <mergeCell ref="M103:O103"/>
    <mergeCell ref="B104:I104"/>
    <mergeCell ref="K104:R104"/>
    <mergeCell ref="C105:G105"/>
    <mergeCell ref="L105:P105"/>
    <mergeCell ref="B102:B103"/>
    <mergeCell ref="C102:C103"/>
    <mergeCell ref="D102:F102"/>
    <mergeCell ref="G102:G103"/>
    <mergeCell ref="H102:H103"/>
    <mergeCell ref="I102:I103"/>
    <mergeCell ref="K102:K103"/>
    <mergeCell ref="L102:L103"/>
    <mergeCell ref="M102:O102"/>
    <mergeCell ref="B99:I99"/>
    <mergeCell ref="K99:R99"/>
    <mergeCell ref="C100:G100"/>
    <mergeCell ref="L100:P100"/>
    <mergeCell ref="B97:B98"/>
    <mergeCell ref="C97:C98"/>
    <mergeCell ref="D97:F97"/>
    <mergeCell ref="G97:G98"/>
    <mergeCell ref="H97:H98"/>
    <mergeCell ref="I97:I98"/>
    <mergeCell ref="K97:K98"/>
    <mergeCell ref="L97:L98"/>
    <mergeCell ref="M97:O97"/>
    <mergeCell ref="D54:F54"/>
    <mergeCell ref="M54:O54"/>
    <mergeCell ref="P97:P98"/>
    <mergeCell ref="B55:I55"/>
    <mergeCell ref="K55:R55"/>
    <mergeCell ref="C56:G56"/>
    <mergeCell ref="L56:P56"/>
    <mergeCell ref="K53:K54"/>
    <mergeCell ref="L53:L54"/>
    <mergeCell ref="K58:K59"/>
    <mergeCell ref="L58:L59"/>
    <mergeCell ref="M58:O58"/>
    <mergeCell ref="P58:P59"/>
    <mergeCell ref="Q58:Q59"/>
    <mergeCell ref="R58:R59"/>
    <mergeCell ref="M59:O59"/>
    <mergeCell ref="B58:B59"/>
    <mergeCell ref="C58:C59"/>
    <mergeCell ref="Q97:Q98"/>
    <mergeCell ref="R97:R98"/>
    <mergeCell ref="D98:F98"/>
    <mergeCell ref="M98:O98"/>
    <mergeCell ref="D58:F58"/>
    <mergeCell ref="G58:G59"/>
    <mergeCell ref="B39:I39"/>
    <mergeCell ref="K39:R39"/>
    <mergeCell ref="B47:I47"/>
    <mergeCell ref="K47:R47"/>
    <mergeCell ref="C51:G51"/>
    <mergeCell ref="L51:P51"/>
    <mergeCell ref="B52:I52"/>
    <mergeCell ref="K52:R52"/>
    <mergeCell ref="M53:O53"/>
    <mergeCell ref="P53:P54"/>
    <mergeCell ref="Q53:Q54"/>
    <mergeCell ref="R53:R54"/>
    <mergeCell ref="B48:I48"/>
    <mergeCell ref="K48:R48"/>
    <mergeCell ref="C49:G49"/>
    <mergeCell ref="L49:P49"/>
    <mergeCell ref="B50:I50"/>
    <mergeCell ref="K50:R50"/>
    <mergeCell ref="B53:B54"/>
    <mergeCell ref="C53:C54"/>
    <mergeCell ref="D53:F53"/>
    <mergeCell ref="G53:G54"/>
    <mergeCell ref="H53:H54"/>
    <mergeCell ref="I53:I54"/>
    <mergeCell ref="H58:H59"/>
    <mergeCell ref="I58:I59"/>
    <mergeCell ref="D59:F59"/>
    <mergeCell ref="C65:G65"/>
    <mergeCell ref="L65:P65"/>
    <mergeCell ref="B66:I66"/>
    <mergeCell ref="K66:R66"/>
    <mergeCell ref="C67:G67"/>
    <mergeCell ref="L67:P67"/>
    <mergeCell ref="B60:I60"/>
    <mergeCell ref="K60:R60"/>
    <mergeCell ref="C61:G61"/>
    <mergeCell ref="L61:P61"/>
    <mergeCell ref="C63:G63"/>
    <mergeCell ref="L63:P63"/>
    <mergeCell ref="C71:G71"/>
    <mergeCell ref="L71:P71"/>
    <mergeCell ref="C64:G64"/>
    <mergeCell ref="L64:P64"/>
    <mergeCell ref="B72:I72"/>
    <mergeCell ref="K72:R72"/>
    <mergeCell ref="C73:G73"/>
    <mergeCell ref="L73:P73"/>
    <mergeCell ref="B68:I68"/>
    <mergeCell ref="K68:R68"/>
    <mergeCell ref="B69:I69"/>
    <mergeCell ref="K69:R69"/>
    <mergeCell ref="B70:I70"/>
    <mergeCell ref="K70:R70"/>
    <mergeCell ref="M75:O75"/>
    <mergeCell ref="P75:P76"/>
    <mergeCell ref="Q75:Q76"/>
    <mergeCell ref="R75:R76"/>
    <mergeCell ref="D76:F76"/>
    <mergeCell ref="M76:O76"/>
    <mergeCell ref="B74:I74"/>
    <mergeCell ref="K74:R74"/>
    <mergeCell ref="B75:B76"/>
    <mergeCell ref="C75:C76"/>
    <mergeCell ref="D75:F75"/>
    <mergeCell ref="G75:G76"/>
    <mergeCell ref="H75:H76"/>
    <mergeCell ref="I75:I76"/>
    <mergeCell ref="K75:K76"/>
    <mergeCell ref="L75:L76"/>
    <mergeCell ref="B77:I77"/>
    <mergeCell ref="K77:R77"/>
    <mergeCell ref="C78:G78"/>
    <mergeCell ref="L78:P78"/>
    <mergeCell ref="B80:B81"/>
    <mergeCell ref="C80:C81"/>
    <mergeCell ref="D80:F80"/>
    <mergeCell ref="G80:G81"/>
    <mergeCell ref="H80:H81"/>
    <mergeCell ref="I80:I81"/>
    <mergeCell ref="C85:G85"/>
    <mergeCell ref="L85:P85"/>
    <mergeCell ref="C87:G87"/>
    <mergeCell ref="L87:P87"/>
    <mergeCell ref="B88:I88"/>
    <mergeCell ref="K88:R88"/>
    <mergeCell ref="D81:F81"/>
    <mergeCell ref="M81:O81"/>
    <mergeCell ref="B82:I82"/>
    <mergeCell ref="K82:R82"/>
    <mergeCell ref="C83:G83"/>
    <mergeCell ref="L83:P83"/>
    <mergeCell ref="K80:K81"/>
    <mergeCell ref="L80:L81"/>
    <mergeCell ref="M80:O80"/>
    <mergeCell ref="P80:P81"/>
    <mergeCell ref="Q80:Q81"/>
    <mergeCell ref="R80:R81"/>
    <mergeCell ref="C86:G86"/>
    <mergeCell ref="L86:P86"/>
    <mergeCell ref="C115:G115"/>
    <mergeCell ref="L115:P115"/>
    <mergeCell ref="B116:I116"/>
    <mergeCell ref="K116:R116"/>
    <mergeCell ref="C117:G117"/>
    <mergeCell ref="L117:P117"/>
    <mergeCell ref="C89:G89"/>
    <mergeCell ref="L89:P89"/>
    <mergeCell ref="B113:I113"/>
    <mergeCell ref="K113:R113"/>
    <mergeCell ref="B114:I114"/>
    <mergeCell ref="K114:R114"/>
    <mergeCell ref="B91:I91"/>
    <mergeCell ref="K91:R91"/>
    <mergeCell ref="B92:I92"/>
    <mergeCell ref="K92:R92"/>
    <mergeCell ref="C93:G93"/>
    <mergeCell ref="L93:P93"/>
    <mergeCell ref="B94:I94"/>
    <mergeCell ref="K94:R94"/>
    <mergeCell ref="C95:G95"/>
    <mergeCell ref="L95:P95"/>
    <mergeCell ref="B96:I96"/>
    <mergeCell ref="K96:R96"/>
    <mergeCell ref="M119:O119"/>
    <mergeCell ref="P119:P120"/>
    <mergeCell ref="Q119:Q120"/>
    <mergeCell ref="R119:R120"/>
    <mergeCell ref="D120:F120"/>
    <mergeCell ref="M120:O120"/>
    <mergeCell ref="B118:I118"/>
    <mergeCell ref="K118:R118"/>
    <mergeCell ref="B119:B120"/>
    <mergeCell ref="C119:C120"/>
    <mergeCell ref="D119:F119"/>
    <mergeCell ref="G119:G120"/>
    <mergeCell ref="H119:H120"/>
    <mergeCell ref="I119:I120"/>
    <mergeCell ref="K119:K120"/>
    <mergeCell ref="L119:L120"/>
    <mergeCell ref="Q124:Q125"/>
    <mergeCell ref="R124:R125"/>
    <mergeCell ref="B121:I121"/>
    <mergeCell ref="K121:R121"/>
    <mergeCell ref="C122:G122"/>
    <mergeCell ref="L122:P122"/>
    <mergeCell ref="B124:B125"/>
    <mergeCell ref="C124:C125"/>
    <mergeCell ref="D124:F124"/>
    <mergeCell ref="G124:G125"/>
    <mergeCell ref="H124:H125"/>
    <mergeCell ref="I124:I125"/>
    <mergeCell ref="C108:G108"/>
    <mergeCell ref="L108:P108"/>
    <mergeCell ref="C130:G130"/>
    <mergeCell ref="L130:P130"/>
    <mergeCell ref="B41:I45"/>
    <mergeCell ref="K41:R45"/>
    <mergeCell ref="C133:G133"/>
    <mergeCell ref="L133:P133"/>
    <mergeCell ref="C129:G129"/>
    <mergeCell ref="L129:P129"/>
    <mergeCell ref="C131:G131"/>
    <mergeCell ref="L131:P131"/>
    <mergeCell ref="B132:I132"/>
    <mergeCell ref="K132:R132"/>
    <mergeCell ref="D125:F125"/>
    <mergeCell ref="M125:O125"/>
    <mergeCell ref="B126:I126"/>
    <mergeCell ref="K126:R126"/>
    <mergeCell ref="C127:G127"/>
    <mergeCell ref="L127:P127"/>
    <mergeCell ref="K124:K125"/>
    <mergeCell ref="L124:L125"/>
    <mergeCell ref="M124:O124"/>
    <mergeCell ref="P124:P125"/>
  </mergeCells>
  <conditionalFormatting sqref="B60:I60 K60:R60 B82:I82 K82:R82 B104:I104 K104:R104 K126 B126">
    <cfRule type="containsText" dxfId="17" priority="19" operator="containsText" text="Achtung! Montage mit Seitenteil nur bis Glasstärke 10,76 mm möglich.">
      <formula>NOT(ISERROR(SEARCH("Achtung! Montage mit Seitenteil nur bis Glasstärke 10,76 mm möglich.",B60)))</formula>
    </cfRule>
  </conditionalFormatting>
  <conditionalFormatting sqref="I75:I76 R75:R76">
    <cfRule type="cellIs" dxfId="16" priority="17" operator="lessThan">
      <formula>765</formula>
    </cfRule>
  </conditionalFormatting>
  <conditionalFormatting sqref="I97:I98 R97:R98 I119:I120 R119:R120">
    <cfRule type="cellIs" dxfId="15" priority="16" operator="lessThan">
      <formula>875</formula>
    </cfRule>
  </conditionalFormatting>
  <conditionalFormatting sqref="I53:I54 R53:R54">
    <cfRule type="cellIs" dxfId="14" priority="15" operator="lessThan">
      <formula>575</formula>
    </cfRule>
  </conditionalFormatting>
  <conditionalFormatting sqref="I56 R56">
    <cfRule type="cellIs" dxfId="13" priority="6" operator="greaterThan">
      <formula>60</formula>
    </cfRule>
    <cfRule type="cellIs" dxfId="12" priority="10" operator="between">
      <formula>55</formula>
      <formula>60</formula>
    </cfRule>
    <cfRule type="cellIs" dxfId="11" priority="14" operator="lessThan">
      <formula>55</formula>
    </cfRule>
  </conditionalFormatting>
  <conditionalFormatting sqref="I78 R78">
    <cfRule type="cellIs" dxfId="10" priority="5" operator="greaterThan">
      <formula>80</formula>
    </cfRule>
    <cfRule type="cellIs" dxfId="9" priority="9" operator="between">
      <formula>75</formula>
      <formula>80</formula>
    </cfRule>
    <cfRule type="cellIs" dxfId="8" priority="13" operator="lessThan">
      <formula>75</formula>
    </cfRule>
  </conditionalFormatting>
  <conditionalFormatting sqref="I100 R100">
    <cfRule type="cellIs" dxfId="7" priority="4" operator="greaterThan">
      <formula>120</formula>
    </cfRule>
    <cfRule type="cellIs" dxfId="6" priority="8" operator="between">
      <formula>115</formula>
      <formula>120</formula>
    </cfRule>
    <cfRule type="cellIs" dxfId="5" priority="12" operator="lessThan">
      <formula>115</formula>
    </cfRule>
  </conditionalFormatting>
  <conditionalFormatting sqref="I122 R122">
    <cfRule type="cellIs" dxfId="4" priority="3" operator="greaterThan">
      <formula>150</formula>
    </cfRule>
    <cfRule type="cellIs" dxfId="3" priority="7" operator="between">
      <formula>145</formula>
      <formula>150</formula>
    </cfRule>
    <cfRule type="cellIs" dxfId="2" priority="11" operator="lessThan">
      <formula>145</formula>
    </cfRule>
  </conditionalFormatting>
  <conditionalFormatting sqref="I127 R127 I105 R105 I83 R83 I61 R61">
    <cfRule type="cellIs" dxfId="1" priority="2" operator="greaterThan">
      <formula>6000</formula>
    </cfRule>
  </conditionalFormatting>
  <conditionalFormatting sqref="B41:I45 K41:R45">
    <cfRule type="containsText" dxfId="0" priority="1" operator="containsText" text="Achtung: Bitte überprüfen Sie Ihre Planung, mit den eingegebenen Werten ergibt unsere Berechnung, dass die Schiebetür vom optimalen Seitenverhältnis abweicht.">
      <formula>NOT(ISERROR(SEARCH("Achtung: Bitte überprüfen Sie Ihre Planung, mit den eingegebenen Werten ergibt unsere Berechnung, dass die Schiebetür vom optimalen Seitenverhältnis abweicht.",B41)))</formula>
    </cfRule>
  </conditionalFormatting>
  <hyperlinks>
    <hyperlink ref="B11:C11" location="Startseite!A1" display="Startseite" xr:uid="{00000000-0004-0000-0600-000000000000}"/>
  </hyperlinks>
  <pageMargins left="0.7" right="0.7" top="0.78740157499999996" bottom="0.78740157499999996"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W42"/>
  <sheetViews>
    <sheetView workbookViewId="0">
      <selection activeCell="B5" sqref="B5:N5"/>
    </sheetView>
  </sheetViews>
  <sheetFormatPr baseColWidth="10" defaultRowHeight="18.75" x14ac:dyDescent="0.4"/>
  <cols>
    <col min="1" max="16384" width="11.42578125" style="72"/>
  </cols>
  <sheetData>
    <row r="2" spans="1:23" x14ac:dyDescent="0.4">
      <c r="B2" s="97" t="s">
        <v>79</v>
      </c>
      <c r="C2" s="129" t="s">
        <v>10</v>
      </c>
      <c r="D2" s="129"/>
      <c r="E2" s="129"/>
      <c r="F2" s="129"/>
      <c r="G2" s="129"/>
      <c r="H2" s="129"/>
      <c r="I2" s="129"/>
      <c r="J2" s="129"/>
      <c r="K2" s="129"/>
      <c r="L2" s="129"/>
      <c r="M2" s="129"/>
      <c r="N2" s="129"/>
      <c r="O2" s="71"/>
      <c r="P2" s="71"/>
      <c r="Q2" s="71"/>
      <c r="R2" s="71"/>
      <c r="S2" s="71"/>
      <c r="T2" s="71"/>
      <c r="U2" s="71"/>
      <c r="V2" s="71"/>
      <c r="W2" s="71"/>
    </row>
    <row r="3" spans="1:23" x14ac:dyDescent="0.4">
      <c r="B3" s="97" t="s">
        <v>78</v>
      </c>
      <c r="C3" s="71"/>
      <c r="D3" s="71"/>
      <c r="E3" s="71"/>
      <c r="F3" s="71"/>
      <c r="G3" s="71"/>
      <c r="H3" s="71"/>
      <c r="I3" s="71"/>
      <c r="J3" s="71"/>
      <c r="K3" s="71"/>
      <c r="L3" s="71"/>
      <c r="M3" s="71"/>
      <c r="N3" s="71"/>
      <c r="O3" s="71"/>
      <c r="P3" s="71"/>
      <c r="Q3" s="71"/>
      <c r="R3" s="71"/>
      <c r="S3" s="71"/>
      <c r="T3" s="71"/>
      <c r="U3" s="71"/>
      <c r="V3" s="71"/>
      <c r="W3" s="71"/>
    </row>
    <row r="4" spans="1:23" x14ac:dyDescent="0.4">
      <c r="A4" s="71"/>
      <c r="B4" s="71"/>
      <c r="C4" s="71"/>
      <c r="D4" s="71"/>
      <c r="E4" s="71"/>
      <c r="F4" s="71"/>
      <c r="G4" s="71"/>
      <c r="H4" s="71"/>
      <c r="I4" s="71"/>
      <c r="J4" s="71"/>
      <c r="K4" s="71"/>
      <c r="L4" s="71"/>
      <c r="M4" s="71"/>
      <c r="N4" s="71"/>
      <c r="O4" s="71"/>
      <c r="P4" s="71"/>
      <c r="Q4" s="71"/>
      <c r="R4" s="71"/>
      <c r="S4" s="71"/>
      <c r="T4" s="71"/>
      <c r="U4" s="71"/>
      <c r="V4" s="71"/>
    </row>
    <row r="5" spans="1:23" x14ac:dyDescent="0.4">
      <c r="A5" s="71"/>
      <c r="B5" s="216" t="s">
        <v>73</v>
      </c>
      <c r="C5" s="216"/>
      <c r="D5" s="216"/>
      <c r="E5" s="216"/>
      <c r="F5" s="216"/>
      <c r="G5" s="216"/>
      <c r="H5" s="216"/>
      <c r="I5" s="216"/>
      <c r="J5" s="216"/>
      <c r="K5" s="216"/>
      <c r="L5" s="216"/>
      <c r="M5" s="216"/>
      <c r="N5" s="216"/>
      <c r="O5" s="71"/>
      <c r="P5" s="71"/>
      <c r="Q5" s="71"/>
      <c r="R5" s="71"/>
      <c r="S5" s="71"/>
      <c r="T5" s="71"/>
      <c r="U5" s="71"/>
      <c r="V5" s="71"/>
    </row>
    <row r="6" spans="1:23" x14ac:dyDescent="0.4">
      <c r="A6" s="71"/>
      <c r="B6" s="71"/>
      <c r="C6" s="71"/>
      <c r="D6" s="71"/>
      <c r="E6" s="71"/>
      <c r="F6" s="71"/>
      <c r="G6" s="71"/>
      <c r="H6" s="71"/>
      <c r="I6" s="71"/>
      <c r="J6" s="71"/>
      <c r="K6" s="71"/>
      <c r="L6" s="71"/>
      <c r="M6" s="71"/>
      <c r="N6" s="71"/>
      <c r="O6" s="71"/>
      <c r="P6" s="71"/>
      <c r="Q6" s="71"/>
      <c r="R6" s="71"/>
      <c r="S6" s="71"/>
      <c r="T6" s="71"/>
      <c r="U6" s="71"/>
      <c r="V6" s="71"/>
    </row>
    <row r="7" spans="1:23" x14ac:dyDescent="0.4">
      <c r="A7" s="71"/>
      <c r="B7" s="71"/>
      <c r="C7" s="71"/>
      <c r="D7" s="71"/>
      <c r="E7" s="71"/>
      <c r="F7" s="71"/>
      <c r="G7" s="71"/>
      <c r="H7" s="71"/>
      <c r="I7" s="71"/>
      <c r="J7" s="71"/>
      <c r="K7" s="71"/>
      <c r="L7" s="71"/>
      <c r="M7" s="71"/>
      <c r="N7" s="71"/>
      <c r="O7" s="71"/>
      <c r="P7" s="71"/>
      <c r="Q7" s="71"/>
      <c r="R7" s="71"/>
      <c r="S7" s="71"/>
      <c r="T7" s="71"/>
      <c r="U7" s="71"/>
      <c r="V7" s="71"/>
    </row>
    <row r="8" spans="1:23" x14ac:dyDescent="0.4">
      <c r="A8" s="71"/>
      <c r="B8" s="71"/>
      <c r="C8" s="71"/>
      <c r="D8" s="71"/>
      <c r="E8" s="71"/>
      <c r="F8" s="71"/>
      <c r="G8" s="71"/>
      <c r="H8" s="71"/>
      <c r="I8" s="71"/>
      <c r="J8" s="71"/>
      <c r="K8" s="71"/>
      <c r="L8" s="71"/>
      <c r="M8" s="71"/>
      <c r="N8" s="71"/>
      <c r="O8" s="71"/>
      <c r="P8" s="71"/>
      <c r="Q8" s="71"/>
      <c r="R8" s="71"/>
      <c r="S8" s="71"/>
      <c r="T8" s="71"/>
      <c r="U8" s="71"/>
      <c r="V8" s="71"/>
    </row>
    <row r="9" spans="1:23" x14ac:dyDescent="0.4">
      <c r="A9" s="71"/>
      <c r="B9" s="71"/>
      <c r="C9" s="71"/>
      <c r="D9" s="71"/>
      <c r="E9" s="71"/>
      <c r="F9" s="71"/>
      <c r="G9" s="71"/>
      <c r="H9" s="71"/>
      <c r="I9" s="71"/>
      <c r="J9" s="71"/>
      <c r="K9" s="71"/>
      <c r="L9" s="71"/>
      <c r="M9" s="71"/>
      <c r="N9" s="71"/>
      <c r="O9" s="71"/>
      <c r="P9" s="71"/>
      <c r="Q9" s="71"/>
      <c r="R9" s="71"/>
      <c r="S9" s="71"/>
      <c r="T9" s="71"/>
      <c r="U9" s="71"/>
      <c r="V9" s="71"/>
    </row>
    <row r="10" spans="1:23" x14ac:dyDescent="0.4">
      <c r="A10" s="71"/>
      <c r="B10" s="71"/>
      <c r="C10" s="71"/>
      <c r="D10" s="71"/>
      <c r="E10" s="71"/>
      <c r="F10" s="71"/>
      <c r="G10" s="71"/>
      <c r="H10" s="71"/>
      <c r="I10" s="71"/>
      <c r="J10" s="71"/>
      <c r="K10" s="71"/>
      <c r="L10" s="71"/>
      <c r="M10" s="71"/>
      <c r="N10" s="71"/>
      <c r="O10" s="71"/>
      <c r="P10" s="71"/>
      <c r="Q10" s="71"/>
      <c r="R10" s="71"/>
      <c r="S10" s="71"/>
      <c r="T10" s="71"/>
      <c r="U10" s="71"/>
      <c r="V10" s="71"/>
    </row>
    <row r="11" spans="1:23" x14ac:dyDescent="0.4">
      <c r="A11" s="71"/>
      <c r="B11" s="71"/>
      <c r="C11" s="71"/>
      <c r="D11" s="71"/>
      <c r="E11" s="71"/>
      <c r="F11" s="71"/>
      <c r="G11" s="71"/>
      <c r="H11" s="71"/>
      <c r="I11" s="71"/>
      <c r="J11" s="71"/>
      <c r="K11" s="71"/>
      <c r="L11" s="71"/>
      <c r="M11" s="71"/>
      <c r="N11" s="71"/>
      <c r="O11" s="71"/>
      <c r="P11" s="71"/>
      <c r="Q11" s="71"/>
      <c r="R11" s="71"/>
      <c r="S11" s="71"/>
      <c r="T11" s="71"/>
      <c r="U11" s="71"/>
      <c r="V11" s="71"/>
    </row>
    <row r="12" spans="1:23" x14ac:dyDescent="0.4">
      <c r="A12" s="71"/>
      <c r="B12" s="71"/>
      <c r="C12" s="71"/>
      <c r="D12" s="71"/>
      <c r="E12" s="71"/>
      <c r="F12" s="71"/>
      <c r="G12" s="71"/>
      <c r="H12" s="71"/>
      <c r="I12" s="71"/>
      <c r="J12" s="71"/>
      <c r="K12" s="71"/>
      <c r="L12" s="71"/>
      <c r="M12" s="71"/>
      <c r="N12" s="71"/>
      <c r="O12" s="71"/>
      <c r="P12" s="71"/>
      <c r="Q12" s="71"/>
      <c r="R12" s="71"/>
      <c r="S12" s="71"/>
      <c r="T12" s="71"/>
      <c r="U12" s="71"/>
      <c r="V12" s="71"/>
    </row>
    <row r="13" spans="1:23" x14ac:dyDescent="0.4">
      <c r="A13" s="71"/>
      <c r="B13" s="71"/>
      <c r="C13" s="71"/>
      <c r="D13" s="71"/>
      <c r="E13" s="71"/>
      <c r="F13" s="71"/>
      <c r="G13" s="71"/>
      <c r="H13" s="71"/>
      <c r="I13" s="71"/>
      <c r="J13" s="71"/>
      <c r="K13" s="71"/>
      <c r="L13" s="71"/>
      <c r="M13" s="71"/>
      <c r="N13" s="71"/>
      <c r="O13" s="71"/>
      <c r="P13" s="71"/>
      <c r="Q13" s="71"/>
      <c r="R13" s="71"/>
      <c r="S13" s="71"/>
      <c r="T13" s="71"/>
      <c r="U13" s="71"/>
      <c r="V13" s="71"/>
    </row>
    <row r="14" spans="1:23" x14ac:dyDescent="0.4">
      <c r="A14" s="71"/>
      <c r="B14" s="71"/>
      <c r="C14" s="71"/>
      <c r="D14" s="71"/>
      <c r="E14" s="71"/>
      <c r="F14" s="71"/>
      <c r="G14" s="71"/>
      <c r="H14" s="71"/>
      <c r="I14" s="71"/>
      <c r="J14" s="71"/>
      <c r="K14" s="71"/>
      <c r="L14" s="71"/>
      <c r="M14" s="71"/>
      <c r="N14" s="71"/>
      <c r="O14" s="71"/>
      <c r="P14" s="71"/>
      <c r="Q14" s="71"/>
      <c r="R14" s="71"/>
      <c r="S14" s="71"/>
      <c r="T14" s="71"/>
      <c r="U14" s="71"/>
      <c r="V14" s="71"/>
    </row>
    <row r="15" spans="1:23" x14ac:dyDescent="0.4">
      <c r="A15" s="71"/>
      <c r="B15" s="71"/>
      <c r="C15" s="71"/>
      <c r="D15" s="71"/>
      <c r="E15" s="71"/>
      <c r="F15" s="71"/>
      <c r="G15" s="71"/>
      <c r="H15" s="71"/>
      <c r="I15" s="71"/>
      <c r="J15" s="71"/>
      <c r="K15" s="71"/>
      <c r="L15" s="71"/>
      <c r="M15" s="71"/>
      <c r="N15" s="71"/>
      <c r="O15" s="71"/>
      <c r="P15" s="71"/>
      <c r="Q15" s="71"/>
      <c r="R15" s="71"/>
      <c r="S15" s="71"/>
      <c r="T15" s="71"/>
      <c r="U15" s="71"/>
      <c r="V15" s="71"/>
    </row>
    <row r="16" spans="1:23" x14ac:dyDescent="0.4">
      <c r="A16" s="71"/>
      <c r="B16" s="71"/>
      <c r="C16" s="71"/>
      <c r="D16" s="71"/>
      <c r="E16" s="71"/>
      <c r="F16" s="71"/>
      <c r="G16" s="71"/>
      <c r="H16" s="71"/>
      <c r="I16" s="71"/>
      <c r="J16" s="71"/>
      <c r="K16" s="71"/>
      <c r="L16" s="71"/>
      <c r="M16" s="71"/>
      <c r="N16" s="71"/>
      <c r="O16" s="71"/>
      <c r="P16" s="71"/>
      <c r="Q16" s="71"/>
      <c r="R16" s="71"/>
      <c r="S16" s="71"/>
      <c r="T16" s="71"/>
      <c r="U16" s="71"/>
      <c r="V16" s="71"/>
    </row>
    <row r="17" spans="1:22" x14ac:dyDescent="0.4">
      <c r="A17" s="71"/>
      <c r="B17" s="71"/>
      <c r="C17" s="71"/>
      <c r="D17" s="71"/>
      <c r="E17" s="71"/>
      <c r="F17" s="71"/>
      <c r="G17" s="71"/>
      <c r="H17" s="71"/>
      <c r="I17" s="71"/>
      <c r="J17" s="71"/>
      <c r="K17" s="71"/>
      <c r="L17" s="71"/>
      <c r="M17" s="71"/>
      <c r="N17" s="71"/>
      <c r="O17" s="71"/>
      <c r="P17" s="71"/>
      <c r="Q17" s="71"/>
      <c r="R17" s="71"/>
      <c r="S17" s="71"/>
      <c r="T17" s="71"/>
      <c r="U17" s="71"/>
      <c r="V17" s="71"/>
    </row>
    <row r="18" spans="1:22" x14ac:dyDescent="0.4">
      <c r="A18" s="71"/>
      <c r="B18" s="71"/>
      <c r="C18" s="71"/>
      <c r="D18" s="71"/>
      <c r="E18" s="71"/>
      <c r="F18" s="71"/>
      <c r="G18" s="71"/>
      <c r="H18" s="71"/>
      <c r="I18" s="71"/>
      <c r="J18" s="71"/>
      <c r="K18" s="71"/>
      <c r="L18" s="71"/>
      <c r="M18" s="71"/>
      <c r="N18" s="71"/>
      <c r="O18" s="71"/>
      <c r="P18" s="71"/>
      <c r="Q18" s="71"/>
      <c r="R18" s="71"/>
      <c r="S18" s="71"/>
      <c r="T18" s="71"/>
      <c r="U18" s="71"/>
      <c r="V18" s="71"/>
    </row>
    <row r="19" spans="1:22" x14ac:dyDescent="0.4">
      <c r="A19" s="71"/>
      <c r="B19" s="71"/>
      <c r="C19" s="71"/>
      <c r="D19" s="71"/>
      <c r="E19" s="71"/>
      <c r="F19" s="71"/>
      <c r="G19" s="71"/>
      <c r="H19" s="71"/>
      <c r="I19" s="71"/>
      <c r="J19" s="71"/>
      <c r="K19" s="71"/>
      <c r="L19" s="71"/>
      <c r="M19" s="71"/>
      <c r="N19" s="71"/>
      <c r="O19" s="71"/>
      <c r="P19" s="71"/>
      <c r="Q19" s="71"/>
      <c r="R19" s="71"/>
      <c r="S19" s="71"/>
      <c r="T19" s="71"/>
      <c r="U19" s="71"/>
      <c r="V19" s="71"/>
    </row>
    <row r="20" spans="1:22" x14ac:dyDescent="0.4">
      <c r="A20" s="71"/>
      <c r="B20" s="71"/>
      <c r="C20" s="71"/>
      <c r="D20" s="71"/>
      <c r="E20" s="71"/>
      <c r="F20" s="71"/>
      <c r="G20" s="71"/>
      <c r="H20" s="71"/>
      <c r="I20" s="71"/>
      <c r="J20" s="71"/>
      <c r="K20" s="71"/>
      <c r="L20" s="71"/>
      <c r="M20" s="71"/>
      <c r="N20" s="71"/>
      <c r="O20" s="71"/>
      <c r="P20" s="71"/>
      <c r="Q20" s="71"/>
      <c r="R20" s="71"/>
      <c r="S20" s="71"/>
      <c r="T20" s="71"/>
      <c r="U20" s="71"/>
      <c r="V20" s="71"/>
    </row>
    <row r="21" spans="1:22" x14ac:dyDescent="0.4">
      <c r="A21" s="71"/>
      <c r="B21" s="71"/>
      <c r="C21" s="71"/>
      <c r="D21" s="71"/>
      <c r="E21" s="71"/>
      <c r="F21" s="71"/>
      <c r="G21" s="71"/>
      <c r="H21" s="71"/>
      <c r="I21" s="71"/>
      <c r="J21" s="71"/>
      <c r="K21" s="71"/>
      <c r="L21" s="71"/>
      <c r="M21" s="71"/>
      <c r="N21" s="71"/>
      <c r="O21" s="71"/>
      <c r="P21" s="71"/>
      <c r="Q21" s="71"/>
      <c r="R21" s="71"/>
      <c r="S21" s="71"/>
      <c r="T21" s="71"/>
      <c r="U21" s="71"/>
      <c r="V21" s="71"/>
    </row>
    <row r="22" spans="1:22" x14ac:dyDescent="0.4">
      <c r="A22" s="71"/>
      <c r="B22" s="71"/>
      <c r="C22" s="71"/>
      <c r="D22" s="71"/>
      <c r="E22" s="71"/>
      <c r="F22" s="71"/>
      <c r="G22" s="71"/>
      <c r="H22" s="71"/>
      <c r="I22" s="71"/>
      <c r="J22" s="71"/>
      <c r="K22" s="71"/>
      <c r="L22" s="71"/>
      <c r="M22" s="71"/>
      <c r="N22" s="71"/>
      <c r="O22" s="71"/>
      <c r="P22" s="71"/>
      <c r="Q22" s="71"/>
      <c r="R22" s="71"/>
      <c r="S22" s="71"/>
      <c r="T22" s="71"/>
      <c r="U22" s="71"/>
      <c r="V22" s="71"/>
    </row>
    <row r="23" spans="1:22" x14ac:dyDescent="0.4">
      <c r="A23" s="71"/>
      <c r="B23" s="71"/>
      <c r="C23" s="71"/>
      <c r="D23" s="71"/>
      <c r="E23" s="71"/>
      <c r="F23" s="71"/>
      <c r="G23" s="71"/>
      <c r="H23" s="71"/>
      <c r="I23" s="71"/>
      <c r="J23" s="71"/>
      <c r="K23" s="71"/>
      <c r="L23" s="71"/>
      <c r="M23" s="71"/>
      <c r="N23" s="71"/>
      <c r="O23" s="71"/>
      <c r="P23" s="71"/>
      <c r="Q23" s="71"/>
      <c r="R23" s="71"/>
      <c r="S23" s="71"/>
      <c r="T23" s="71"/>
      <c r="U23" s="71"/>
      <c r="V23" s="71"/>
    </row>
    <row r="24" spans="1:22" x14ac:dyDescent="0.4">
      <c r="A24" s="71"/>
      <c r="B24" s="71"/>
      <c r="C24" s="71"/>
      <c r="D24" s="71"/>
      <c r="E24" s="71"/>
      <c r="F24" s="71"/>
      <c r="G24" s="71"/>
      <c r="H24" s="71"/>
      <c r="I24" s="71"/>
      <c r="J24" s="71"/>
      <c r="K24" s="71"/>
      <c r="L24" s="71"/>
      <c r="M24" s="71"/>
      <c r="N24" s="71"/>
      <c r="O24" s="71"/>
      <c r="P24" s="71"/>
      <c r="Q24" s="71"/>
      <c r="R24" s="71"/>
      <c r="S24" s="71"/>
      <c r="T24" s="71"/>
      <c r="U24" s="71"/>
      <c r="V24" s="71"/>
    </row>
    <row r="25" spans="1:22" x14ac:dyDescent="0.4">
      <c r="A25" s="71"/>
      <c r="B25" s="71"/>
      <c r="C25" s="71"/>
      <c r="D25" s="71"/>
      <c r="E25" s="71"/>
      <c r="F25" s="71"/>
      <c r="G25" s="71"/>
      <c r="H25" s="71"/>
      <c r="I25" s="71"/>
      <c r="J25" s="71"/>
      <c r="K25" s="71"/>
      <c r="L25" s="71"/>
      <c r="M25" s="71"/>
      <c r="N25" s="71"/>
      <c r="O25" s="71"/>
      <c r="P25" s="71"/>
      <c r="Q25" s="71"/>
      <c r="R25" s="71"/>
      <c r="S25" s="71"/>
      <c r="T25" s="71"/>
      <c r="U25" s="71"/>
      <c r="V25" s="71"/>
    </row>
    <row r="26" spans="1:22" x14ac:dyDescent="0.4">
      <c r="A26" s="71"/>
      <c r="B26" s="71"/>
      <c r="C26" s="71"/>
      <c r="D26" s="71"/>
      <c r="E26" s="71"/>
      <c r="F26" s="71"/>
      <c r="G26" s="71"/>
      <c r="H26" s="71"/>
      <c r="I26" s="71"/>
      <c r="J26" s="71"/>
      <c r="K26" s="71"/>
      <c r="L26" s="71"/>
      <c r="M26" s="71"/>
      <c r="N26" s="71"/>
      <c r="O26" s="71"/>
      <c r="P26" s="71"/>
      <c r="Q26" s="71"/>
      <c r="R26" s="71"/>
      <c r="S26" s="71"/>
      <c r="T26" s="71"/>
      <c r="U26" s="71"/>
      <c r="V26" s="71"/>
    </row>
    <row r="27" spans="1:22" x14ac:dyDescent="0.4">
      <c r="A27" s="71"/>
      <c r="B27" s="71"/>
      <c r="C27" s="71"/>
      <c r="D27" s="71"/>
      <c r="E27" s="71"/>
      <c r="F27" s="71"/>
      <c r="G27" s="71"/>
      <c r="H27" s="71"/>
      <c r="I27" s="71"/>
      <c r="J27" s="71"/>
      <c r="K27" s="71"/>
      <c r="L27" s="71"/>
      <c r="M27" s="71"/>
      <c r="N27" s="71"/>
      <c r="O27" s="71"/>
      <c r="P27" s="71"/>
      <c r="Q27" s="71"/>
      <c r="R27" s="71"/>
      <c r="S27" s="71"/>
      <c r="T27" s="71"/>
      <c r="U27" s="71"/>
      <c r="V27" s="71"/>
    </row>
    <row r="28" spans="1:22" x14ac:dyDescent="0.4">
      <c r="A28" s="71"/>
      <c r="B28" s="71"/>
      <c r="C28" s="71"/>
      <c r="D28" s="71"/>
      <c r="E28" s="71"/>
      <c r="F28" s="71"/>
      <c r="G28" s="71"/>
      <c r="H28" s="71"/>
      <c r="I28" s="71"/>
      <c r="J28" s="71"/>
      <c r="K28" s="71"/>
      <c r="L28" s="71"/>
      <c r="M28" s="71"/>
      <c r="N28" s="71"/>
      <c r="O28" s="71"/>
      <c r="P28" s="71"/>
      <c r="Q28" s="71"/>
      <c r="R28" s="71"/>
      <c r="S28" s="71"/>
      <c r="T28" s="71"/>
      <c r="U28" s="71"/>
      <c r="V28" s="71"/>
    </row>
    <row r="29" spans="1:22" x14ac:dyDescent="0.4">
      <c r="A29" s="71"/>
      <c r="B29" s="71"/>
      <c r="C29" s="71"/>
      <c r="D29" s="71"/>
      <c r="E29" s="71"/>
      <c r="F29" s="71"/>
      <c r="G29" s="71"/>
      <c r="H29" s="71"/>
      <c r="I29" s="71"/>
      <c r="J29" s="71"/>
      <c r="K29" s="71"/>
      <c r="L29" s="71"/>
      <c r="M29" s="71"/>
      <c r="N29" s="71"/>
      <c r="O29" s="71"/>
      <c r="P29" s="71"/>
      <c r="Q29" s="71"/>
      <c r="R29" s="71"/>
      <c r="S29" s="71"/>
      <c r="T29" s="71"/>
      <c r="U29" s="71"/>
      <c r="V29" s="71"/>
    </row>
    <row r="30" spans="1:22" x14ac:dyDescent="0.4">
      <c r="A30" s="71"/>
      <c r="B30" s="71"/>
      <c r="C30" s="71"/>
      <c r="D30" s="71"/>
      <c r="E30" s="71"/>
      <c r="F30" s="71"/>
      <c r="G30" s="71"/>
      <c r="H30" s="71"/>
      <c r="I30" s="71"/>
      <c r="J30" s="71"/>
      <c r="K30" s="71"/>
      <c r="L30" s="71"/>
      <c r="M30" s="71"/>
      <c r="N30" s="71"/>
      <c r="O30" s="71"/>
      <c r="P30" s="71"/>
      <c r="Q30" s="71"/>
      <c r="R30" s="71"/>
      <c r="S30" s="71"/>
      <c r="T30" s="71"/>
      <c r="U30" s="71"/>
      <c r="V30" s="71"/>
    </row>
    <row r="31" spans="1:22" x14ac:dyDescent="0.4">
      <c r="A31" s="71"/>
      <c r="B31" s="71"/>
      <c r="C31" s="71"/>
      <c r="D31" s="71"/>
      <c r="E31" s="71"/>
      <c r="F31" s="71"/>
      <c r="G31" s="71"/>
      <c r="H31" s="71"/>
      <c r="I31" s="71"/>
      <c r="J31" s="71"/>
      <c r="K31" s="71"/>
      <c r="L31" s="71"/>
      <c r="M31" s="71"/>
      <c r="N31" s="71"/>
      <c r="O31" s="71"/>
      <c r="P31" s="71"/>
      <c r="Q31" s="71"/>
      <c r="R31" s="71"/>
      <c r="S31" s="71"/>
      <c r="T31" s="71"/>
      <c r="U31" s="71"/>
      <c r="V31" s="71"/>
    </row>
    <row r="32" spans="1:22" x14ac:dyDescent="0.4">
      <c r="A32" s="71"/>
      <c r="B32" s="71"/>
      <c r="C32" s="71"/>
      <c r="D32" s="71"/>
      <c r="E32" s="71"/>
      <c r="F32" s="71"/>
      <c r="G32" s="71"/>
      <c r="H32" s="71"/>
      <c r="I32" s="71"/>
      <c r="J32" s="71"/>
      <c r="K32" s="71"/>
      <c r="L32" s="71"/>
      <c r="M32" s="71"/>
      <c r="N32" s="71"/>
      <c r="O32" s="71"/>
      <c r="P32" s="71"/>
      <c r="Q32" s="71"/>
      <c r="R32" s="71"/>
      <c r="S32" s="71"/>
      <c r="T32" s="71"/>
      <c r="U32" s="71"/>
      <c r="V32" s="71"/>
    </row>
    <row r="33" spans="1:22" x14ac:dyDescent="0.4">
      <c r="A33" s="71"/>
      <c r="B33" s="71"/>
      <c r="C33" s="71"/>
      <c r="D33" s="71"/>
      <c r="E33" s="71"/>
      <c r="F33" s="71"/>
      <c r="G33" s="71"/>
      <c r="H33" s="71"/>
      <c r="I33" s="71"/>
      <c r="J33" s="71"/>
      <c r="K33" s="71"/>
      <c r="L33" s="71"/>
      <c r="M33" s="71"/>
      <c r="N33" s="71"/>
      <c r="O33" s="71"/>
      <c r="P33" s="71"/>
      <c r="Q33" s="71"/>
      <c r="R33" s="71"/>
      <c r="S33" s="71"/>
      <c r="T33" s="71"/>
      <c r="U33" s="71"/>
      <c r="V33" s="71"/>
    </row>
    <row r="34" spans="1:22" x14ac:dyDescent="0.4">
      <c r="A34" s="71"/>
      <c r="B34" s="71"/>
      <c r="C34" s="71"/>
      <c r="D34" s="71"/>
      <c r="E34" s="71"/>
      <c r="F34" s="71"/>
      <c r="G34" s="71"/>
      <c r="H34" s="71"/>
      <c r="I34" s="71"/>
      <c r="J34" s="71"/>
      <c r="K34" s="71"/>
      <c r="L34" s="71"/>
      <c r="M34" s="71"/>
      <c r="N34" s="71"/>
      <c r="O34" s="71"/>
      <c r="P34" s="71"/>
      <c r="Q34" s="71"/>
      <c r="R34" s="71"/>
      <c r="S34" s="71"/>
      <c r="T34" s="71"/>
      <c r="U34" s="71"/>
      <c r="V34" s="71"/>
    </row>
    <row r="35" spans="1:22" x14ac:dyDescent="0.4">
      <c r="A35" s="71"/>
      <c r="B35" s="71"/>
      <c r="C35" s="71"/>
      <c r="D35" s="71"/>
      <c r="E35" s="71"/>
      <c r="F35" s="71"/>
      <c r="G35" s="71"/>
      <c r="H35" s="71"/>
      <c r="I35" s="71"/>
      <c r="J35" s="71"/>
      <c r="K35" s="71"/>
      <c r="L35" s="71"/>
      <c r="M35" s="71"/>
      <c r="N35" s="71"/>
      <c r="O35" s="71"/>
      <c r="P35" s="71"/>
      <c r="Q35" s="71"/>
      <c r="R35" s="71"/>
      <c r="S35" s="71"/>
      <c r="T35" s="71"/>
      <c r="U35" s="71"/>
      <c r="V35" s="71"/>
    </row>
    <row r="36" spans="1:22" x14ac:dyDescent="0.4">
      <c r="A36" s="71"/>
      <c r="B36" s="71"/>
      <c r="C36" s="71"/>
      <c r="D36" s="71"/>
      <c r="E36" s="71"/>
      <c r="F36" s="71"/>
      <c r="G36" s="71"/>
      <c r="H36" s="71"/>
      <c r="I36" s="71"/>
      <c r="J36" s="71"/>
      <c r="K36" s="71"/>
      <c r="L36" s="71"/>
      <c r="M36" s="71"/>
      <c r="N36" s="71"/>
      <c r="O36" s="71"/>
      <c r="P36" s="71"/>
      <c r="Q36" s="71"/>
      <c r="R36" s="71"/>
      <c r="S36" s="71"/>
      <c r="T36" s="71"/>
      <c r="U36" s="71"/>
      <c r="V36" s="71"/>
    </row>
    <row r="37" spans="1:22" x14ac:dyDescent="0.4">
      <c r="A37" s="71"/>
      <c r="B37" s="71"/>
      <c r="C37" s="71"/>
      <c r="D37" s="71"/>
      <c r="E37" s="71"/>
      <c r="F37" s="71"/>
      <c r="G37" s="71"/>
      <c r="H37" s="71"/>
      <c r="I37" s="71"/>
      <c r="J37" s="71"/>
      <c r="K37" s="71"/>
      <c r="L37" s="71"/>
      <c r="M37" s="71"/>
      <c r="N37" s="71"/>
      <c r="O37" s="71"/>
      <c r="P37" s="71"/>
      <c r="Q37" s="71"/>
      <c r="R37" s="71"/>
      <c r="S37" s="71"/>
      <c r="T37" s="71"/>
      <c r="U37" s="71"/>
      <c r="V37" s="71"/>
    </row>
    <row r="38" spans="1:22" x14ac:dyDescent="0.4">
      <c r="A38" s="71"/>
      <c r="B38" s="71"/>
      <c r="C38" s="71"/>
      <c r="D38" s="71"/>
      <c r="E38" s="71"/>
      <c r="F38" s="71"/>
      <c r="G38" s="71"/>
      <c r="H38" s="71"/>
      <c r="I38" s="71"/>
      <c r="J38" s="71"/>
      <c r="K38" s="71"/>
      <c r="L38" s="71"/>
      <c r="M38" s="71"/>
      <c r="N38" s="71"/>
      <c r="O38" s="71"/>
      <c r="P38" s="71"/>
      <c r="Q38" s="71"/>
      <c r="R38" s="71"/>
      <c r="S38" s="71"/>
      <c r="T38" s="71"/>
      <c r="U38" s="71"/>
      <c r="V38" s="71"/>
    </row>
    <row r="39" spans="1:22" x14ac:dyDescent="0.4">
      <c r="A39" s="71"/>
      <c r="B39" s="71"/>
      <c r="C39" s="71"/>
      <c r="D39" s="71"/>
      <c r="E39" s="71"/>
      <c r="F39" s="71"/>
      <c r="G39" s="71"/>
      <c r="H39" s="71"/>
      <c r="I39" s="71"/>
      <c r="J39" s="71"/>
      <c r="K39" s="71"/>
      <c r="L39" s="71"/>
      <c r="M39" s="71"/>
      <c r="N39" s="71"/>
      <c r="O39" s="71"/>
      <c r="P39" s="71"/>
      <c r="Q39" s="71"/>
      <c r="R39" s="71"/>
      <c r="S39" s="71"/>
      <c r="T39" s="71"/>
      <c r="U39" s="71"/>
      <c r="V39" s="71"/>
    </row>
    <row r="40" spans="1:22" x14ac:dyDescent="0.4">
      <c r="A40" s="71"/>
      <c r="B40" s="71"/>
      <c r="C40" s="71"/>
      <c r="D40" s="71"/>
      <c r="E40" s="71"/>
      <c r="F40" s="71"/>
      <c r="G40" s="71"/>
      <c r="H40" s="71"/>
      <c r="I40" s="71"/>
      <c r="J40" s="71"/>
      <c r="K40" s="71"/>
      <c r="L40" s="71"/>
      <c r="M40" s="71"/>
      <c r="N40" s="71"/>
      <c r="O40" s="71"/>
      <c r="P40" s="71"/>
      <c r="Q40" s="71"/>
      <c r="R40" s="71"/>
      <c r="S40" s="71"/>
      <c r="T40" s="71"/>
      <c r="U40" s="71"/>
      <c r="V40" s="71"/>
    </row>
    <row r="41" spans="1:22" x14ac:dyDescent="0.4">
      <c r="A41" s="71"/>
      <c r="B41" s="71"/>
      <c r="C41" s="71"/>
      <c r="D41" s="71"/>
      <c r="E41" s="71"/>
      <c r="F41" s="71"/>
      <c r="G41" s="71"/>
      <c r="H41" s="71"/>
      <c r="I41" s="71"/>
      <c r="J41" s="71"/>
      <c r="K41" s="71"/>
      <c r="L41" s="71"/>
      <c r="M41" s="71"/>
      <c r="N41" s="71"/>
      <c r="O41" s="71"/>
      <c r="P41" s="71"/>
      <c r="Q41" s="71"/>
      <c r="R41" s="71"/>
      <c r="S41" s="71"/>
      <c r="T41" s="71"/>
      <c r="U41" s="71"/>
      <c r="V41" s="71"/>
    </row>
    <row r="42" spans="1:22" x14ac:dyDescent="0.4">
      <c r="A42" s="71"/>
      <c r="B42" s="71"/>
      <c r="C42" s="71"/>
      <c r="D42" s="71"/>
      <c r="E42" s="71"/>
      <c r="F42" s="71"/>
      <c r="G42" s="71"/>
      <c r="H42" s="71"/>
      <c r="I42" s="71"/>
      <c r="J42" s="71"/>
      <c r="K42" s="71"/>
      <c r="L42" s="71"/>
      <c r="M42" s="71"/>
      <c r="N42" s="71"/>
      <c r="O42" s="71"/>
      <c r="P42" s="71"/>
      <c r="Q42" s="71"/>
      <c r="R42" s="71"/>
      <c r="S42" s="71"/>
      <c r="T42" s="71"/>
      <c r="U42" s="71"/>
      <c r="V42" s="71"/>
    </row>
  </sheetData>
  <sheetProtection password="E11B" sheet="1" objects="1" scenarios="1"/>
  <mergeCells count="2">
    <mergeCell ref="B5:N5"/>
    <mergeCell ref="C2:N2"/>
  </mergeCells>
  <hyperlinks>
    <hyperlink ref="B2" location="'WM 1 F o S dW'!A1" display="Zurück" xr:uid="{00000000-0004-0000-0700-000000000000}"/>
    <hyperlink ref="B3" location="Startseite!A1" display="Startseite" xr:uid="{00000000-0004-0000-0700-000001000000}"/>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38"/>
  <sheetViews>
    <sheetView workbookViewId="0">
      <selection activeCell="L43" sqref="L43"/>
    </sheetView>
  </sheetViews>
  <sheetFormatPr baseColWidth="10" defaultRowHeight="15" x14ac:dyDescent="0.25"/>
  <cols>
    <col min="1" max="6" width="11.42578125" style="77"/>
    <col min="7" max="7" width="15" style="77" bestFit="1" customWidth="1"/>
    <col min="8" max="16384" width="11.42578125" style="77"/>
  </cols>
  <sheetData>
    <row r="2" spans="2:15" x14ac:dyDescent="0.25">
      <c r="B2" s="97" t="s">
        <v>79</v>
      </c>
      <c r="C2" s="129" t="s">
        <v>21</v>
      </c>
      <c r="D2" s="129"/>
      <c r="E2" s="129"/>
      <c r="F2" s="129"/>
      <c r="G2" s="129"/>
      <c r="H2" s="129"/>
      <c r="I2" s="129"/>
      <c r="J2" s="129"/>
      <c r="K2" s="129"/>
      <c r="L2" s="129"/>
      <c r="M2" s="129"/>
      <c r="N2" s="129"/>
    </row>
    <row r="3" spans="2:15" x14ac:dyDescent="0.25">
      <c r="B3" s="97" t="s">
        <v>78</v>
      </c>
    </row>
    <row r="5" spans="2:15" ht="18.75" x14ac:dyDescent="0.4">
      <c r="B5" s="216" t="s">
        <v>75</v>
      </c>
      <c r="C5" s="216"/>
      <c r="D5" s="216"/>
      <c r="E5" s="216"/>
      <c r="F5" s="216"/>
      <c r="G5" s="216"/>
      <c r="H5" s="216"/>
      <c r="I5" s="216"/>
      <c r="J5" s="216"/>
      <c r="K5" s="216"/>
      <c r="L5" s="216"/>
      <c r="M5" s="216"/>
      <c r="N5" s="216"/>
    </row>
    <row r="7" spans="2:15" x14ac:dyDescent="0.25">
      <c r="B7" s="93"/>
      <c r="C7" s="93"/>
      <c r="D7" s="93"/>
      <c r="E7" s="93"/>
      <c r="F7" s="93"/>
      <c r="G7" s="93"/>
      <c r="H7" s="93"/>
      <c r="I7" s="93"/>
      <c r="J7" s="93"/>
      <c r="K7" s="93"/>
      <c r="L7" s="93"/>
      <c r="M7" s="93"/>
      <c r="N7" s="93"/>
      <c r="O7" s="93"/>
    </row>
    <row r="8" spans="2:15" x14ac:dyDescent="0.25">
      <c r="B8" s="93"/>
      <c r="C8" s="93"/>
      <c r="D8" s="93"/>
      <c r="E8" s="93"/>
      <c r="F8" s="93"/>
      <c r="G8" s="93"/>
      <c r="H8" s="93"/>
      <c r="I8" s="93"/>
      <c r="J8" s="93"/>
      <c r="K8" s="93"/>
      <c r="L8" s="93"/>
      <c r="M8" s="93"/>
      <c r="N8" s="93"/>
      <c r="O8" s="93"/>
    </row>
    <row r="9" spans="2:15" x14ac:dyDescent="0.25">
      <c r="B9" s="93"/>
      <c r="C9" s="93"/>
      <c r="D9" s="93"/>
      <c r="E9" s="93"/>
      <c r="F9" s="93"/>
      <c r="G9" s="93"/>
      <c r="H9" s="93"/>
      <c r="I9" s="93"/>
      <c r="J9" s="93"/>
      <c r="K9" s="93"/>
      <c r="L9" s="93"/>
      <c r="M9" s="93"/>
      <c r="N9" s="93"/>
      <c r="O9" s="93"/>
    </row>
    <row r="10" spans="2:15" x14ac:dyDescent="0.25">
      <c r="B10" s="93"/>
      <c r="C10" s="93"/>
      <c r="D10" s="93"/>
      <c r="E10" s="93"/>
      <c r="F10" s="93"/>
      <c r="G10" s="93"/>
      <c r="H10" s="93"/>
      <c r="I10" s="93"/>
      <c r="J10" s="93"/>
      <c r="K10" s="93"/>
      <c r="L10" s="93"/>
      <c r="M10" s="93"/>
      <c r="N10" s="93"/>
      <c r="O10" s="93"/>
    </row>
    <row r="11" spans="2:15" x14ac:dyDescent="0.25">
      <c r="B11" s="93"/>
      <c r="C11" s="93"/>
      <c r="D11" s="93"/>
      <c r="E11" s="93"/>
      <c r="F11" s="93"/>
      <c r="G11" s="93"/>
      <c r="H11" s="93"/>
      <c r="I11" s="93"/>
      <c r="J11" s="93"/>
      <c r="K11" s="93"/>
      <c r="L11" s="93"/>
      <c r="M11" s="93"/>
      <c r="N11" s="93"/>
      <c r="O11" s="93"/>
    </row>
    <row r="12" spans="2:15" x14ac:dyDescent="0.25">
      <c r="B12" s="93"/>
      <c r="C12" s="93"/>
      <c r="D12" s="93"/>
      <c r="E12" s="93"/>
      <c r="F12" s="93"/>
      <c r="G12" s="93"/>
      <c r="H12" s="93"/>
      <c r="I12" s="93"/>
      <c r="J12" s="93"/>
      <c r="K12" s="93"/>
      <c r="L12" s="93"/>
      <c r="M12" s="93"/>
      <c r="N12" s="93"/>
      <c r="O12" s="93"/>
    </row>
    <row r="13" spans="2:15" x14ac:dyDescent="0.25">
      <c r="B13" s="93"/>
      <c r="C13" s="93"/>
      <c r="D13" s="93"/>
      <c r="E13" s="93"/>
      <c r="F13" s="93"/>
      <c r="G13" s="93"/>
      <c r="H13" s="93"/>
      <c r="I13" s="93"/>
      <c r="J13" s="93"/>
      <c r="K13" s="93"/>
      <c r="L13" s="93"/>
      <c r="M13" s="93"/>
      <c r="N13" s="93"/>
      <c r="O13" s="93"/>
    </row>
    <row r="14" spans="2:15" x14ac:dyDescent="0.25">
      <c r="B14" s="93"/>
      <c r="C14" s="93"/>
      <c r="D14" s="93"/>
      <c r="E14" s="93"/>
      <c r="F14" s="93"/>
      <c r="G14" s="93"/>
      <c r="H14" s="93"/>
      <c r="I14" s="93"/>
      <c r="J14" s="93"/>
      <c r="K14" s="93"/>
      <c r="L14" s="93"/>
      <c r="M14" s="93"/>
      <c r="N14" s="93"/>
      <c r="O14" s="93"/>
    </row>
    <row r="15" spans="2:15" x14ac:dyDescent="0.25">
      <c r="B15" s="93"/>
      <c r="C15" s="93"/>
      <c r="D15" s="93"/>
      <c r="E15" s="93"/>
      <c r="F15" s="93"/>
      <c r="G15" s="93"/>
      <c r="H15" s="93"/>
      <c r="I15" s="93"/>
      <c r="J15" s="93"/>
      <c r="K15" s="93"/>
      <c r="L15" s="93"/>
      <c r="M15" s="93"/>
      <c r="N15" s="93"/>
      <c r="O15" s="93"/>
    </row>
    <row r="16" spans="2:15" x14ac:dyDescent="0.25">
      <c r="B16" s="93"/>
      <c r="C16" s="93"/>
      <c r="D16" s="93"/>
      <c r="E16" s="93"/>
      <c r="F16" s="93"/>
      <c r="G16" s="93"/>
      <c r="H16" s="93"/>
      <c r="I16" s="93"/>
      <c r="J16" s="93"/>
      <c r="K16" s="93"/>
      <c r="L16" s="93"/>
      <c r="M16" s="93"/>
      <c r="N16" s="93"/>
      <c r="O16" s="93"/>
    </row>
    <row r="17" spans="2:15" x14ac:dyDescent="0.25">
      <c r="B17" s="93"/>
      <c r="C17" s="93"/>
      <c r="D17" s="93"/>
      <c r="E17" s="93"/>
      <c r="F17" s="93"/>
      <c r="G17" s="93"/>
      <c r="H17" s="93"/>
      <c r="I17" s="93"/>
      <c r="J17" s="93"/>
      <c r="K17" s="93"/>
      <c r="L17" s="93"/>
      <c r="M17" s="93"/>
      <c r="N17" s="93"/>
      <c r="O17" s="93"/>
    </row>
    <row r="18" spans="2:15" x14ac:dyDescent="0.25">
      <c r="B18" s="93"/>
      <c r="C18" s="93"/>
      <c r="D18" s="93"/>
      <c r="E18" s="93"/>
      <c r="F18" s="93"/>
      <c r="G18" s="93"/>
      <c r="H18" s="93"/>
      <c r="I18" s="93"/>
      <c r="J18" s="93"/>
      <c r="K18" s="93"/>
      <c r="L18" s="93"/>
      <c r="M18" s="93"/>
      <c r="N18" s="93"/>
      <c r="O18" s="93"/>
    </row>
    <row r="19" spans="2:15" x14ac:dyDescent="0.25">
      <c r="B19" s="93"/>
      <c r="C19" s="93"/>
      <c r="D19" s="93"/>
      <c r="E19" s="93"/>
      <c r="F19" s="93"/>
      <c r="G19" s="93"/>
      <c r="H19" s="93"/>
      <c r="I19" s="93"/>
      <c r="J19" s="93"/>
      <c r="K19" s="93"/>
      <c r="L19" s="93"/>
      <c r="M19" s="93"/>
      <c r="N19" s="93"/>
      <c r="O19" s="93"/>
    </row>
    <row r="20" spans="2:15" x14ac:dyDescent="0.25">
      <c r="B20" s="93"/>
      <c r="C20" s="93"/>
      <c r="D20" s="93"/>
      <c r="E20" s="93"/>
      <c r="F20" s="93"/>
      <c r="G20" s="93"/>
      <c r="H20" s="93"/>
      <c r="I20" s="93"/>
      <c r="J20" s="93"/>
      <c r="K20" s="93"/>
      <c r="L20" s="93"/>
      <c r="M20" s="93"/>
      <c r="N20" s="93"/>
      <c r="O20" s="93"/>
    </row>
    <row r="21" spans="2:15" x14ac:dyDescent="0.25">
      <c r="B21" s="93"/>
      <c r="C21" s="93"/>
      <c r="D21" s="93"/>
      <c r="E21" s="93"/>
      <c r="F21" s="93"/>
      <c r="G21" s="93"/>
      <c r="H21" s="93"/>
      <c r="I21" s="93"/>
      <c r="J21" s="93"/>
      <c r="K21" s="93"/>
      <c r="L21" s="93"/>
      <c r="M21" s="93"/>
      <c r="N21" s="93"/>
      <c r="O21" s="93"/>
    </row>
    <row r="22" spans="2:15" x14ac:dyDescent="0.25">
      <c r="B22" s="93"/>
      <c r="C22" s="93"/>
      <c r="D22" s="93"/>
      <c r="E22" s="93"/>
      <c r="F22" s="93"/>
      <c r="G22" s="93"/>
      <c r="H22" s="93"/>
      <c r="I22" s="93"/>
      <c r="J22" s="93"/>
      <c r="K22" s="93"/>
      <c r="L22" s="93"/>
      <c r="M22" s="93"/>
      <c r="N22" s="93"/>
      <c r="O22" s="93"/>
    </row>
    <row r="23" spans="2:15" x14ac:dyDescent="0.25">
      <c r="B23" s="93"/>
      <c r="C23" s="93"/>
      <c r="D23" s="93"/>
      <c r="E23" s="93"/>
      <c r="F23" s="93"/>
      <c r="G23" s="93"/>
      <c r="H23" s="93"/>
      <c r="I23" s="93"/>
      <c r="J23" s="93"/>
      <c r="K23" s="93"/>
      <c r="L23" s="93"/>
      <c r="M23" s="93"/>
      <c r="N23" s="93"/>
      <c r="O23" s="93"/>
    </row>
    <row r="24" spans="2:15" x14ac:dyDescent="0.25">
      <c r="B24" s="93"/>
      <c r="C24" s="93"/>
      <c r="D24" s="93"/>
      <c r="E24" s="93"/>
      <c r="F24" s="93"/>
      <c r="G24" s="93"/>
      <c r="H24" s="93"/>
      <c r="I24" s="93"/>
      <c r="J24" s="93"/>
      <c r="K24" s="93"/>
      <c r="L24" s="93"/>
      <c r="M24" s="93"/>
      <c r="N24" s="93"/>
      <c r="O24" s="93"/>
    </row>
    <row r="25" spans="2:15" x14ac:dyDescent="0.25">
      <c r="B25" s="93"/>
      <c r="C25" s="93"/>
      <c r="D25" s="93"/>
      <c r="E25" s="93"/>
      <c r="F25" s="93"/>
      <c r="G25" s="93"/>
      <c r="H25" s="93"/>
      <c r="I25" s="93"/>
      <c r="J25" s="93"/>
      <c r="K25" s="93"/>
      <c r="L25" s="93"/>
      <c r="M25" s="93"/>
      <c r="N25" s="93"/>
      <c r="O25" s="93"/>
    </row>
    <row r="26" spans="2:15" x14ac:dyDescent="0.25">
      <c r="B26" s="93"/>
      <c r="C26" s="93"/>
      <c r="D26" s="93"/>
      <c r="E26" s="93"/>
      <c r="F26" s="93"/>
      <c r="G26" s="93"/>
      <c r="H26" s="93"/>
      <c r="I26" s="93"/>
      <c r="J26" s="93"/>
      <c r="K26" s="93"/>
      <c r="L26" s="93"/>
      <c r="M26" s="93"/>
      <c r="N26" s="93"/>
      <c r="O26" s="93"/>
    </row>
    <row r="27" spans="2:15" x14ac:dyDescent="0.25">
      <c r="B27" s="93"/>
      <c r="C27" s="93"/>
      <c r="D27" s="93"/>
      <c r="E27" s="93"/>
      <c r="F27" s="93"/>
      <c r="G27" s="93"/>
      <c r="H27" s="93"/>
      <c r="I27" s="93"/>
      <c r="J27" s="93"/>
      <c r="K27" s="93"/>
      <c r="L27" s="93"/>
      <c r="M27" s="93"/>
      <c r="N27" s="93"/>
      <c r="O27" s="93"/>
    </row>
    <row r="28" spans="2:15" x14ac:dyDescent="0.25">
      <c r="B28" s="93"/>
      <c r="C28" s="93"/>
      <c r="D28" s="93"/>
      <c r="E28" s="93"/>
      <c r="F28" s="93"/>
      <c r="G28" s="93"/>
      <c r="H28" s="93"/>
      <c r="I28" s="93"/>
      <c r="J28" s="93"/>
      <c r="K28" s="93"/>
      <c r="L28" s="93"/>
      <c r="M28" s="93"/>
      <c r="N28" s="93"/>
      <c r="O28" s="93"/>
    </row>
    <row r="29" spans="2:15" x14ac:dyDescent="0.25">
      <c r="B29" s="93"/>
      <c r="C29" s="93"/>
      <c r="D29" s="93"/>
      <c r="E29" s="93"/>
      <c r="F29" s="93"/>
      <c r="G29" s="93"/>
      <c r="H29" s="93"/>
      <c r="I29" s="93"/>
      <c r="J29" s="93"/>
      <c r="K29" s="93"/>
      <c r="L29" s="93"/>
      <c r="M29" s="93"/>
      <c r="N29" s="93"/>
      <c r="O29" s="93"/>
    </row>
    <row r="30" spans="2:15" x14ac:dyDescent="0.25">
      <c r="B30" s="93"/>
      <c r="C30" s="93"/>
      <c r="D30" s="93"/>
      <c r="E30" s="93"/>
      <c r="F30" s="93"/>
      <c r="G30" s="93"/>
      <c r="H30" s="93"/>
      <c r="I30" s="93"/>
      <c r="J30" s="93"/>
      <c r="K30" s="93"/>
      <c r="L30" s="93"/>
      <c r="M30" s="93"/>
      <c r="N30" s="93"/>
      <c r="O30" s="93"/>
    </row>
    <row r="31" spans="2:15" x14ac:dyDescent="0.25">
      <c r="B31" s="93"/>
      <c r="C31" s="93"/>
      <c r="D31" s="93"/>
      <c r="E31" s="93"/>
      <c r="F31" s="93"/>
      <c r="G31" s="93"/>
      <c r="H31" s="93"/>
      <c r="I31" s="93"/>
      <c r="J31" s="93"/>
      <c r="K31" s="93"/>
      <c r="L31" s="93"/>
      <c r="M31" s="93"/>
      <c r="N31" s="93"/>
      <c r="O31" s="93"/>
    </row>
    <row r="32" spans="2:15" x14ac:dyDescent="0.25">
      <c r="B32" s="93"/>
      <c r="C32" s="93"/>
      <c r="D32" s="93"/>
      <c r="E32" s="93"/>
      <c r="F32" s="93"/>
      <c r="G32" s="93"/>
      <c r="H32" s="93"/>
      <c r="I32" s="93"/>
      <c r="J32" s="93"/>
      <c r="K32" s="93"/>
      <c r="L32" s="93"/>
      <c r="M32" s="93"/>
      <c r="N32" s="93"/>
      <c r="O32" s="93"/>
    </row>
    <row r="33" spans="2:15" x14ac:dyDescent="0.25">
      <c r="B33" s="93"/>
      <c r="C33" s="93"/>
      <c r="D33" s="93"/>
      <c r="E33" s="93"/>
      <c r="F33" s="93"/>
      <c r="G33" s="93"/>
      <c r="H33" s="93"/>
      <c r="I33" s="93"/>
      <c r="J33" s="93"/>
      <c r="K33" s="93"/>
      <c r="L33" s="93"/>
      <c r="M33" s="93"/>
      <c r="N33" s="93"/>
      <c r="O33" s="93"/>
    </row>
    <row r="34" spans="2:15" x14ac:dyDescent="0.25">
      <c r="B34" s="93"/>
      <c r="C34" s="93"/>
      <c r="D34" s="93"/>
      <c r="E34" s="93"/>
      <c r="F34" s="93"/>
      <c r="G34" s="93"/>
      <c r="H34" s="93"/>
      <c r="I34" s="93"/>
      <c r="J34" s="93"/>
      <c r="K34" s="93"/>
      <c r="L34" s="93"/>
      <c r="M34" s="93"/>
      <c r="N34" s="93"/>
      <c r="O34" s="93"/>
    </row>
    <row r="35" spans="2:15" x14ac:dyDescent="0.25">
      <c r="B35" s="93"/>
      <c r="C35" s="93"/>
      <c r="D35" s="93"/>
      <c r="E35" s="93"/>
      <c r="F35" s="93"/>
      <c r="G35" s="93"/>
      <c r="H35" s="93"/>
      <c r="I35" s="93"/>
      <c r="J35" s="93"/>
      <c r="K35" s="93"/>
      <c r="L35" s="93"/>
      <c r="M35" s="93"/>
      <c r="N35" s="93"/>
      <c r="O35" s="93"/>
    </row>
    <row r="36" spans="2:15" x14ac:dyDescent="0.25">
      <c r="B36" s="93"/>
      <c r="C36" s="93"/>
      <c r="D36" s="93"/>
      <c r="E36" s="93"/>
      <c r="F36" s="93"/>
      <c r="G36" s="93"/>
      <c r="H36" s="93"/>
      <c r="I36" s="93"/>
      <c r="J36" s="93"/>
      <c r="K36" s="93"/>
      <c r="L36" s="93"/>
      <c r="M36" s="93"/>
      <c r="N36" s="93"/>
      <c r="O36" s="93"/>
    </row>
    <row r="37" spans="2:15" x14ac:dyDescent="0.25">
      <c r="B37" s="93"/>
      <c r="C37" s="93"/>
      <c r="D37" s="93"/>
      <c r="E37" s="93"/>
      <c r="F37" s="93"/>
      <c r="G37" s="93"/>
      <c r="H37" s="93"/>
      <c r="I37" s="93"/>
      <c r="J37" s="93"/>
      <c r="K37" s="93"/>
      <c r="L37" s="93"/>
      <c r="M37" s="93"/>
      <c r="N37" s="93"/>
      <c r="O37" s="93"/>
    </row>
    <row r="38" spans="2:15" x14ac:dyDescent="0.25">
      <c r="B38" s="93"/>
      <c r="C38" s="93"/>
      <c r="D38" s="93"/>
      <c r="E38" s="93"/>
      <c r="F38" s="93"/>
      <c r="G38" s="93"/>
      <c r="H38" s="93"/>
      <c r="I38" s="93"/>
      <c r="J38" s="93"/>
      <c r="K38" s="93"/>
      <c r="L38" s="93"/>
      <c r="M38" s="93"/>
      <c r="N38" s="93"/>
      <c r="O38" s="93"/>
    </row>
  </sheetData>
  <sheetProtection password="E11B" sheet="1" objects="1" scenarios="1"/>
  <mergeCells count="2">
    <mergeCell ref="B5:N5"/>
    <mergeCell ref="C2:N2"/>
  </mergeCells>
  <dataValidations count="1">
    <dataValidation type="list" allowBlank="1" showInputMessage="1" showErrorMessage="1" sqref="G8" xr:uid="{00000000-0002-0000-0800-000000000000}">
      <formula1>$G$5:$G$6</formula1>
    </dataValidation>
  </dataValidations>
  <hyperlinks>
    <hyperlink ref="B2" location="'WM 1 F o S dW'!A1" display="Zurück" xr:uid="{00000000-0004-0000-0800-000000000000}"/>
    <hyperlink ref="B3" location="Startseite!A1" display="Startseite" xr:uid="{00000000-0004-0000-0800-000001000000}"/>
  </hyperlink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23</vt:i4>
      </vt:variant>
    </vt:vector>
  </HeadingPairs>
  <TitlesOfParts>
    <vt:vector size="23" baseType="lpstr">
      <vt:lpstr>Startseite</vt:lpstr>
      <vt:lpstr>WM 1 F o S dW</vt:lpstr>
      <vt:lpstr>DM 1 F o S dW</vt:lpstr>
      <vt:lpstr>WM 1 F o S ndW</vt:lpstr>
      <vt:lpstr>DM 1 F o S ndW</vt:lpstr>
      <vt:lpstr>DM 1 F m S dW</vt:lpstr>
      <vt:lpstr>DM 1 F m S ndW</vt:lpstr>
      <vt:lpstr>Skizze 1a</vt:lpstr>
      <vt:lpstr>Skizze 1b</vt:lpstr>
      <vt:lpstr>Skizze 1c</vt:lpstr>
      <vt:lpstr>Skizze 2a</vt:lpstr>
      <vt:lpstr>Skizze 2b</vt:lpstr>
      <vt:lpstr>Skizze 2c</vt:lpstr>
      <vt:lpstr>Skizze 3a</vt:lpstr>
      <vt:lpstr>Skizze 3b</vt:lpstr>
      <vt:lpstr>Skizze 3c</vt:lpstr>
      <vt:lpstr>Skizze 4a</vt:lpstr>
      <vt:lpstr>Skizze 4b</vt:lpstr>
      <vt:lpstr>Skizze 4c</vt:lpstr>
      <vt:lpstr>Skizze 5a</vt:lpstr>
      <vt:lpstr>Skizze 5b</vt:lpstr>
      <vt:lpstr>Skizze 6a</vt:lpstr>
      <vt:lpstr>Skizze 6b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groth</dc:creator>
  <cp:lastModifiedBy>Bauermann</cp:lastModifiedBy>
  <cp:lastPrinted>2018-06-11T16:31:32Z</cp:lastPrinted>
  <dcterms:created xsi:type="dcterms:W3CDTF">2018-02-23T16:30:15Z</dcterms:created>
  <dcterms:modified xsi:type="dcterms:W3CDTF">2018-10-30T12:38:54Z</dcterms:modified>
</cp:coreProperties>
</file>